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9050" windowHeight="11580" tabRatio="754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Area" localSheetId="2">'Приложение 3'!$A$1:$F$346</definedName>
    <definedName name="_xlnm.Print_Area" localSheetId="4">'Приложение 5'!$A$1:$H$245</definedName>
  </definedNames>
  <calcPr fullCalcOnLoad="1"/>
</workbook>
</file>

<file path=xl/sharedStrings.xml><?xml version="1.0" encoding="utf-8"?>
<sst xmlns="http://schemas.openxmlformats.org/spreadsheetml/2006/main" count="1945" uniqueCount="1008">
  <si>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</si>
  <si>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</si>
  <si>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</si>
  <si>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</si>
  <si>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</si>
  <si>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</si>
  <si>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</si>
  <si>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</si>
  <si>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</si>
  <si>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</si>
  <si>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</si>
  <si>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</si>
  <si>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</si>
  <si>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</si>
  <si>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</si>
  <si>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</si>
  <si>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</si>
  <si>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</si>
  <si>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</si>
  <si>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</si>
  <si>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</si>
  <si>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</si>
  <si>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</si>
  <si>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</si>
  <si>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</si>
  <si>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</si>
  <si>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</si>
  <si>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</si>
  <si>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</si>
  <si>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</si>
  <si>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</si>
  <si>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</si>
  <si>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</si>
  <si>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</si>
  <si>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</si>
  <si>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</si>
  <si>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</si>
  <si>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</si>
  <si>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</si>
  <si>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</si>
  <si>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</si>
  <si>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</si>
  <si>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</si>
  <si>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</si>
  <si>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</si>
  <si>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</si>
  <si>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</si>
  <si>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</si>
  <si>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</si>
  <si>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</si>
  <si>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</si>
  <si>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</si>
  <si>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</si>
  <si>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</si>
  <si>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</si>
  <si>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</si>
  <si>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</si>
  <si>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</si>
  <si>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</si>
  <si>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</si>
  <si>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</si>
  <si>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</si>
  <si>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</si>
  <si>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</si>
  <si>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</si>
  <si>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</si>
  <si>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</si>
  <si>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</si>
  <si>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</si>
  <si>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indexed="8"/>
        <rFont val="Times New Roman"/>
        <family val="1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</si>
  <si>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</si>
  <si>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</si>
  <si>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</si>
  <si>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</si>
  <si>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</si>
  <si>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</si>
  <si>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</si>
  <si>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</si>
  <si>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</si>
  <si>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</si>
  <si>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</si>
  <si>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</si>
  <si>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</si>
  <si>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indexed="8"/>
        <rFont val="Times New Roman"/>
        <family val="1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</si>
  <si>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</si>
  <si>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</si>
  <si>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</si>
  <si>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</si>
  <si>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</si>
  <si>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</si>
  <si>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</si>
  <si>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</si>
  <si>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</si>
  <si>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</si>
  <si>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</si>
  <si>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</si>
  <si>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</si>
  <si>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</si>
  <si>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</si>
  <si>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</si>
  <si>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</si>
  <si>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</si>
  <si>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</si>
  <si>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</si>
  <si>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</si>
  <si>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</si>
  <si>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</si>
  <si>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</si>
  <si>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</si>
  <si>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</si>
  <si>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</si>
  <si>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</si>
  <si>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indexed="8"/>
        <rFont val="Times New Roman"/>
        <family val="1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</si>
  <si>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indexed="8"/>
        <rFont val="Times New Roman"/>
        <family val="1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</si>
  <si>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</si>
  <si>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</si>
  <si>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</si>
  <si>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</si>
  <si>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</si>
  <si>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</si>
  <si>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indexed="8"/>
        <rFont val="Times New Roman"/>
        <family val="1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</si>
  <si>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</si>
  <si>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</si>
  <si>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</si>
  <si>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</si>
  <si>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</si>
  <si>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</si>
  <si>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</si>
  <si>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</si>
  <si>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</si>
  <si>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</si>
  <si>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</si>
  <si>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</si>
  <si>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</si>
  <si>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</si>
  <si>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</si>
  <si>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</si>
  <si>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</si>
  <si>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</si>
  <si>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</si>
  <si>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</si>
  <si>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</si>
  <si>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</si>
  <si>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</si>
  <si>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</si>
  <si>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</si>
  <si>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</si>
  <si>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</si>
  <si>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</si>
  <si>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</si>
  <si>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</si>
  <si>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</si>
  <si>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</si>
  <si>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</si>
  <si>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</si>
  <si>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</si>
  <si>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</si>
  <si>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</si>
  <si>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</si>
  <si>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</si>
  <si>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</si>
  <si>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</si>
  <si>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</si>
  <si>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</si>
  <si>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</si>
  <si>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</si>
  <si>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</si>
  <si>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</si>
  <si>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</si>
  <si>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</si>
  <si>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</si>
  <si>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</si>
  <si>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</si>
  <si>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</si>
  <si>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</si>
  <si>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</si>
  <si>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</si>
  <si>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</si>
  <si>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</si>
  <si>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</si>
  <si>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</si>
  <si>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</si>
  <si>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</si>
  <si>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</si>
  <si>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</si>
  <si>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</si>
  <si>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</si>
  <si>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</si>
  <si>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</si>
  <si>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</si>
  <si>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</si>
  <si>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</si>
  <si>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</si>
  <si>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</si>
  <si>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</si>
  <si>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</si>
  <si>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</si>
  <si>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</si>
  <si>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</si>
  <si>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</si>
  <si>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</si>
  <si>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</si>
  <si>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</si>
  <si>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</si>
  <si>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</si>
  <si>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</si>
  <si>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</si>
  <si>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</si>
  <si>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</si>
  <si>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</si>
  <si>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</si>
  <si>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</si>
  <si>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</si>
  <si>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</si>
  <si>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</si>
  <si>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</si>
  <si>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</si>
  <si>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</si>
  <si>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</si>
  <si>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</si>
  <si>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</si>
  <si>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</si>
  <si>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</si>
  <si>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</si>
  <si>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</si>
  <si>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</si>
  <si>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</si>
  <si>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</si>
  <si>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</si>
  <si>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</si>
  <si>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</si>
  <si>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</si>
  <si>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</si>
  <si>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</si>
  <si>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</si>
  <si>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</si>
  <si>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</si>
  <si>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</si>
  <si>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</si>
  <si>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</si>
  <si>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</si>
  <si>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</si>
  <si>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</si>
  <si>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</si>
  <si>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</si>
  <si>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</si>
  <si>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</si>
  <si>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</si>
  <si>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</si>
  <si>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</si>
  <si>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</si>
  <si>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</si>
  <si>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</si>
  <si>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</si>
  <si>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</si>
  <si>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</si>
  <si>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</si>
  <si>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</si>
  <si>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</si>
  <si>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</si>
  <si>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</si>
  <si>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</si>
  <si>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</si>
  <si>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</si>
  <si>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</si>
  <si>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</si>
  <si>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</si>
  <si>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</si>
  <si>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</si>
  <si>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</si>
  <si>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</si>
  <si>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</si>
  <si>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</si>
  <si>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</si>
  <si>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</si>
  <si>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</si>
  <si>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</si>
  <si>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</si>
  <si>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</si>
  <si>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</si>
  <si>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</si>
  <si>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indexed="8"/>
        <rFont val="Times New Roman"/>
        <family val="1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</si>
  <si>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</si>
  <si>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</si>
  <si>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</si>
  <si>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</si>
  <si>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</si>
  <si>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</si>
  <si>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</si>
  <si>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</si>
  <si>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</si>
  <si>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</si>
  <si>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</si>
  <si>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</si>
  <si>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</si>
  <si>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</si>
  <si>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</si>
  <si>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</si>
  <si>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</si>
  <si>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</si>
  <si>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</si>
  <si>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</si>
  <si>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</si>
  <si>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</si>
  <si>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</si>
  <si>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</si>
  <si>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</si>
  <si>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</si>
  <si>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</si>
  <si>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</si>
  <si>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</si>
  <si>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</si>
  <si>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</si>
  <si>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</si>
  <si>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</si>
  <si>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</si>
  <si>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</si>
  <si>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</si>
  <si>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</si>
  <si>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</si>
  <si>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</si>
  <si>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</si>
  <si>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</si>
  <si>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</si>
  <si>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</si>
  <si>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</si>
  <si>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</si>
  <si>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</si>
  <si>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</si>
  <si>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</si>
  <si>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</si>
  <si>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</si>
  <si>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</si>
  <si>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</si>
  <si>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</si>
  <si>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</si>
  <si>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</si>
  <si>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</si>
  <si>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</si>
  <si>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</si>
  <si>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</si>
  <si>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</si>
  <si>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</si>
  <si>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</si>
  <si>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</si>
  <si>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</si>
  <si>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</si>
  <si>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</si>
  <si>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</si>
  <si>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</si>
  <si>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</si>
  <si>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</si>
  <si>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</si>
  <si>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</si>
  <si>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</si>
  <si>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</si>
  <si>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</si>
  <si>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</si>
  <si>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</si>
  <si>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</si>
  <si>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</si>
  <si>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</si>
  <si>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</si>
  <si>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</si>
  <si>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</si>
  <si>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</si>
  <si>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</si>
  <si>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</si>
  <si>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</si>
  <si>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</si>
  <si>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</si>
  <si>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</si>
  <si>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</si>
  <si>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</si>
  <si>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</si>
  <si>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</si>
  <si>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</si>
  <si>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</si>
  <si>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</si>
  <si>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</si>
  <si>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</si>
  <si>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</si>
  <si>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</si>
  <si>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</si>
  <si>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</si>
  <si>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</si>
  <si>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</si>
  <si>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</si>
  <si>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</si>
  <si>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</si>
  <si>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</si>
  <si>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</si>
  <si>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</si>
  <si>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</si>
  <si>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</si>
  <si>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</si>
  <si>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</si>
  <si>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</si>
  <si>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</si>
  <si>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</si>
  <si>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</si>
  <si>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</si>
  <si>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</si>
  <si>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</si>
  <si>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</si>
  <si>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</si>
  <si>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</si>
  <si>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</si>
  <si>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</si>
  <si>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</si>
  <si>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</si>
  <si>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</si>
  <si>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</si>
  <si>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</si>
  <si>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</si>
  <si>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</si>
  <si>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</si>
  <si>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</si>
  <si>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</si>
  <si>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</si>
  <si>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</si>
  <si>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</si>
  <si>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</si>
  <si>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</si>
  <si>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</si>
  <si>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</si>
  <si>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</si>
  <si>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</si>
  <si>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</si>
  <si>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</si>
  <si>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</si>
  <si>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</si>
  <si>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</si>
  <si>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</si>
  <si>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</si>
  <si>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</si>
  <si>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</si>
  <si>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</si>
  <si>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</si>
  <si>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</si>
  <si>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</si>
  <si>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</si>
  <si>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</si>
  <si>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</si>
  <si>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</si>
  <si>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</si>
  <si>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</si>
  <si>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</si>
  <si>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</si>
  <si>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</si>
  <si>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</si>
  <si>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</si>
  <si>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</si>
  <si>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</si>
  <si>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</si>
  <si>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</si>
  <si>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</si>
  <si>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</si>
  <si>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</si>
  <si>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</si>
  <si>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</si>
  <si>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</si>
  <si>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</si>
  <si>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</si>
  <si>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</si>
  <si>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</si>
  <si>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</si>
  <si>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</si>
  <si>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</si>
  <si>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</si>
  <si>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</si>
  <si>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</si>
  <si>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</si>
  <si>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</si>
  <si>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</si>
  <si>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</si>
  <si>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</si>
  <si>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</si>
  <si>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</si>
  <si>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</si>
  <si>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</si>
  <si>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</si>
  <si>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</si>
  <si>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</si>
  <si>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</si>
  <si>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</si>
  <si>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</si>
  <si>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</si>
  <si>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</si>
  <si>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</si>
  <si>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</si>
  <si>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</si>
  <si>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</si>
  <si>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</si>
  <si>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</si>
  <si>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</si>
  <si>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</si>
  <si>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</si>
  <si>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</si>
  <si>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</si>
  <si>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</si>
  <si>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</si>
  <si>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</si>
  <si>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</si>
  <si>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</si>
  <si>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</si>
  <si>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</si>
  <si>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</si>
  <si>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</si>
  <si>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</si>
  <si>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</si>
  <si>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</si>
  <si>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</si>
  <si>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</si>
  <si>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</si>
  <si>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</si>
  <si>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</si>
  <si>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</si>
  <si>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</si>
  <si>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</si>
  <si>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</si>
  <si>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</si>
  <si>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</si>
  <si>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</si>
  <si>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</si>
  <si>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</si>
  <si>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</si>
  <si>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</si>
  <si>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</si>
  <si>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</si>
  <si>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</si>
  <si>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</si>
  <si>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</si>
  <si>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</si>
  <si>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</si>
  <si>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</si>
  <si>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</si>
  <si>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</si>
  <si>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</si>
  <si>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</si>
  <si>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</si>
  <si>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</si>
  <si>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</si>
  <si>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</si>
  <si>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</si>
  <si>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</si>
  <si>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</si>
  <si>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</si>
  <si>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</si>
  <si>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</si>
  <si>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</si>
  <si>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</si>
  <si>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</si>
  <si>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</si>
  <si>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</si>
  <si>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</si>
  <si>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</si>
  <si>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</si>
  <si>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</si>
  <si>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</si>
  <si>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</si>
  <si>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</si>
  <si>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</si>
  <si>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</si>
  <si>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</si>
  <si>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</si>
  <si>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</si>
  <si>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</si>
  <si>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</si>
  <si>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</si>
  <si>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</si>
  <si>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</si>
  <si>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</si>
  <si>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</si>
  <si>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</si>
  <si>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</si>
  <si>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</si>
  <si>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</si>
  <si>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</si>
  <si>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</si>
  <si>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</si>
  <si>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</si>
  <si>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</si>
  <si>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</si>
  <si>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</si>
  <si>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</si>
  <si>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</si>
  <si>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</si>
  <si>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</si>
  <si>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</si>
  <si>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</si>
  <si>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</si>
  <si>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</si>
  <si>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</si>
  <si>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</si>
  <si>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</si>
  <si>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</si>
  <si>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</si>
  <si>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</si>
  <si>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</si>
  <si>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</si>
  <si>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</si>
  <si>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</si>
  <si>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</si>
  <si>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</si>
  <si>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</si>
  <si>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</si>
  <si>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</si>
  <si>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</si>
  <si>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</si>
  <si>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</si>
  <si>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</si>
  <si>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</si>
  <si>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</si>
  <si>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</si>
  <si>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</si>
  <si>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</si>
  <si>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</si>
  <si>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</si>
  <si>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</si>
  <si>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</si>
  <si>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</si>
  <si>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</si>
  <si>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</si>
  <si>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</si>
  <si>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</si>
  <si>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</si>
  <si>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</si>
  <si>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</si>
  <si>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</si>
  <si>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</si>
  <si>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</si>
  <si>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</si>
  <si>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</si>
  <si>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</si>
  <si>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</si>
  <si>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</si>
  <si>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</si>
  <si>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</si>
  <si>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</si>
  <si>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</si>
  <si>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</si>
  <si>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</si>
  <si>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</si>
  <si>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</si>
  <si>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</si>
  <si>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</si>
  <si>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</si>
  <si>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</si>
  <si>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</si>
  <si>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</si>
  <si>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</si>
  <si>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</si>
  <si>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</si>
  <si>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</si>
  <si>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</si>
  <si>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</si>
  <si>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</si>
  <si>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</si>
  <si>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</si>
  <si>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</si>
  <si>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</si>
  <si>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</si>
  <si>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</si>
  <si>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</si>
  <si>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</si>
  <si>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</si>
  <si>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</si>
  <si>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</si>
  <si>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</si>
  <si>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</si>
  <si>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</si>
  <si>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</si>
  <si>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</si>
  <si>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</si>
  <si>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</si>
  <si>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</si>
  <si>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</si>
  <si>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</si>
  <si>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</si>
  <si>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</si>
  <si>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</si>
  <si>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</si>
  <si>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</si>
  <si>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</si>
  <si>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</si>
  <si>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</si>
  <si>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</si>
  <si>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</si>
  <si>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</si>
  <si>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</si>
  <si>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</si>
  <si>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</si>
  <si>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</si>
  <si>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</si>
  <si>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>21201L3041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</si>
  <si>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</si>
  <si>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</si>
  <si>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</si>
  <si>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</si>
  <si>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</si>
  <si>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</si>
  <si>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</si>
  <si>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</si>
  <si>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</si>
  <si>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</si>
  <si>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</si>
  <si>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</si>
  <si>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</si>
  <si>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</si>
  <si>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</si>
  <si>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</si>
  <si>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</si>
  <si>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</si>
  <si>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</si>
  <si>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</si>
  <si>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</si>
  <si>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</si>
  <si>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</si>
  <si>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</si>
  <si>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</si>
  <si>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</si>
  <si>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</si>
  <si>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</si>
  <si>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</si>
  <si>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</si>
  <si>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</si>
  <si>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</si>
  <si>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</si>
  <si>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</si>
  <si>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</si>
  <si>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</si>
  <si>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</si>
  <si>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</si>
  <si>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</si>
  <si>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</si>
  <si>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</si>
  <si>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</si>
  <si>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</si>
  <si>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</si>
  <si>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</si>
  <si>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</si>
  <si>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</si>
  <si>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</si>
  <si>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</si>
  <si>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</si>
  <si>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</si>
  <si>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</si>
  <si>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</si>
  <si>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</si>
  <si>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</si>
  <si>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</si>
  <si>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</si>
  <si>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</si>
  <si>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</si>
  <si>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</si>
  <si>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</si>
  <si>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</si>
  <si>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</si>
  <si>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</si>
  <si>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</si>
  <si>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</si>
  <si>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</si>
  <si>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</si>
  <si>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</si>
  <si>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</si>
  <si>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</si>
  <si>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</si>
  <si>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</si>
  <si>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</si>
  <si>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</si>
  <si>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</si>
  <si>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</si>
  <si>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</si>
  <si>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</si>
  <si>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</si>
  <si>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</si>
  <si>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</si>
  <si>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</si>
  <si>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</si>
  <si>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</si>
  <si>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</si>
  <si>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</si>
  <si>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</si>
  <si>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</si>
  <si>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</si>
  <si>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</si>
  <si>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</si>
  <si>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</si>
  <si>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</si>
  <si>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</si>
  <si>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</si>
  <si>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</si>
  <si>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</si>
  <si>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</si>
  <si>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</si>
  <si>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</si>
  <si>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</si>
  <si>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</si>
  <si>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</si>
  <si>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</si>
  <si>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</si>
  <si>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</si>
  <si>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</si>
  <si>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</si>
  <si>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</si>
  <si>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</si>
  <si>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</si>
  <si>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</si>
  <si>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</si>
  <si>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</si>
  <si>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</si>
  <si>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</si>
  <si>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</si>
  <si>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</si>
  <si>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</si>
  <si>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</si>
  <si>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</si>
  <si>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</si>
  <si>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</si>
  <si>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</si>
  <si>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</si>
  <si>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</si>
  <si>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</si>
  <si>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</si>
  <si>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</si>
  <si>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</si>
  <si>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</si>
  <si>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</si>
  <si>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</si>
  <si>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</si>
  <si>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</si>
  <si>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</si>
  <si>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</si>
  <si>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</si>
  <si>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</si>
  <si>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</si>
  <si>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</si>
  <si>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</si>
  <si>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</si>
  <si>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</si>
  <si>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</si>
  <si>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</si>
  <si>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</si>
  <si>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</si>
  <si>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</si>
  <si>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</si>
  <si>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</si>
  <si>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</si>
  <si>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</si>
  <si>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</si>
  <si>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</si>
  <si>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</si>
  <si>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</si>
  <si>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</si>
  <si>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</si>
  <si>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</si>
  <si>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</si>
  <si>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</si>
  <si>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</si>
  <si>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</si>
  <si>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</si>
  <si>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</si>
  <si>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</si>
  <si>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</si>
  <si>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</si>
  <si>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</si>
  <si>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</si>
  <si>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</si>
  <si>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</si>
  <si>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</si>
  <si>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</si>
  <si>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</si>
  <si>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</si>
  <si>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</si>
  <si>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</si>
  <si>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</si>
  <si>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</si>
  <si>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</si>
  <si>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</si>
  <si>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</si>
  <si>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</si>
  <si>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</si>
  <si>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</si>
  <si>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</si>
  <si>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</si>
  <si>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</si>
  <si>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</si>
  <si>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</si>
  <si>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</si>
  <si>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</si>
  <si>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</si>
  <si>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</si>
  <si>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</si>
  <si>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</si>
  <si>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</si>
  <si>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</si>
  <si>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</si>
  <si>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</si>
  <si>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</si>
  <si>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</si>
  <si>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</si>
  <si>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</si>
  <si>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</si>
  <si>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</si>
  <si>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</si>
  <si>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</si>
  <si>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</si>
  <si>
    <t>28701S6800</t>
  </si>
  <si>
    <t>2850260210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</si>
  <si>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</si>
  <si>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</si>
  <si>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000 2022004100 0000 150 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</si>
  <si>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</si>
  <si>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040 2022004105 0000 150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</si>
  <si>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</si>
  <si>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Ремонт дорог по переданным полномочиям сельским поселениям в рамках иных непрограммных мероприятий (Межбюджетные трансферты) </t>
  </si>
  <si>
    <t>2240100230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</si>
  <si>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</si>
  <si>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</si>
  <si>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>Единовременное денежное вознаграждение гражданам, удостоенным Звания "Почетный гражданин Тейковского муниципального района" (Социальное обеспечение и иные выплаты населению)</t>
  </si>
  <si>
    <t>Субсидия на возмещение затрат, 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</si>
  <si>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Предоставление муниципальной услуги «Организация дополнительного образования детей»(Предоставление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</si>
  <si>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</si>
  <si>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</si>
  <si>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</si>
  <si>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</si>
  <si>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 на доведение заработной платы работников до МРОТ(Предоставление субсидий бюджетным, автономным учреждениям и иным некоммерческим организациям)</t>
  </si>
  <si>
    <t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</si>
  <si>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</si>
  <si>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спорта(Предоставление субсидий бюджетным, автономным учреждениям и иным некоммерческим организациям)</t>
  </si>
  <si>
    <t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принципалу(Иные бюджетные ассигнования)</t>
  </si>
  <si>
    <t>4290090080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</si>
  <si>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</si>
  <si>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</si>
  <si>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 </t>
  </si>
  <si>
    <t>Организация спортивной подготовки по видам спорта  (Предоставление субсидий бюджетным, автономным учреждениям и иным некоммерческим организациям)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</si>
  <si>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самоуправления(Социальное обеспечение и иные выплаты населению)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</si>
  <si>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</si>
  <si>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</si>
  <si>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</si>
  <si>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</si>
  <si>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</si>
  <si>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</si>
  <si>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</si>
  <si>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</si>
  <si>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</si>
  <si>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</si>
  <si>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</si>
  <si>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</si>
  <si>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</si>
  <si>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</si>
  <si>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</si>
  <si>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</si>
  <si>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</si>
  <si>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6. Нерльское городское поселение</t>
  </si>
  <si>
    <t>Итого</t>
  </si>
  <si>
    <t>373011</t>
  </si>
  <si>
    <t>80584</t>
  </si>
  <si>
    <t>2160200470</t>
  </si>
  <si>
    <t>2160200000</t>
  </si>
  <si>
    <t xml:space="preserve">Основное мероприятие «Обеспечение функционирования системы персонифицированного финансирования дополнительного образования детей»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</si>
  <si>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</si>
  <si>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</si>
  <si>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</si>
  <si>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</si>
  <si>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</si>
  <si>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</si>
  <si>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</si>
  <si>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</si>
  <si>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4. Новогоряновское сельское поселение</t>
  </si>
  <si>
    <t xml:space="preserve">5. Новолеушинское сельское поселение </t>
  </si>
  <si>
    <r>
      <t xml:space="preserve">Предупреждение и ликвидация последствий чрезвычайных ситуаций и стихийных бедствий природного и техногенного характера, пожарная безопасность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</si>
  <si>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</t>
    </r>
    <r>
      <rPr>
        <sz val="10"/>
        <color indexed="8"/>
        <rFont val="Times New Roman"/>
        <family val="1"/>
      </rPr>
      <t xml:space="preserve">(Межбюджетные трансферты) </t>
    </r>
  </si>
  <si>
    <t>2740108160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</si>
  <si>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</si>
  <si>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Основное мероприятие "Социально значимый проект "Создание безопасных условий пребывания в дошкольных образовательных организациях"</t>
  </si>
  <si>
    <t>21104S8900</t>
  </si>
  <si>
    <t>2110400000</t>
  </si>
  <si>
    <t xml:space="preserve">                 Приложение 12</t>
  </si>
  <si>
    <t xml:space="preserve">             от 15.12.2021 № 14/28</t>
  </si>
  <si>
    <t>ПРОГРАММА</t>
  </si>
  <si>
    <t>МУНИЦИПАЛЬНЫХ ГАРАНТИЙ ТЕЙКОВСКОГО МУНИЦИПАЛЬНОГО РАЙОНА В ВАЛЮТЕ РОССИЙСКОЙ ФЕДЕРАЦИИ НА 2022 ГОД</t>
  </si>
  <si>
    <t>И ПЛАНОВЫЙ ПЕРИОД 2023 - 2024 ГОДОВ</t>
  </si>
  <si>
    <t>1. Перечень подлежащих предоставлению муниципальных гарантий Тейковского муниципального раойна в 2022 - 2024 годах</t>
  </si>
  <si>
    <t>№ п/п</t>
  </si>
  <si>
    <t>Цель гарантирования</t>
  </si>
  <si>
    <t>Наименование  принципала</t>
  </si>
  <si>
    <t xml:space="preserve">Сумма гарантирования                                                                                     (руб.) </t>
  </si>
  <si>
    <t xml:space="preserve">Наличие права регрессного требования </t>
  </si>
  <si>
    <t>Проверка  финансового состояния принципала</t>
  </si>
  <si>
    <t xml:space="preserve">Иные условия  предоставления  муниципальных гарантий </t>
  </si>
  <si>
    <t>Общая сумма</t>
  </si>
  <si>
    <t>2022 г.</t>
  </si>
  <si>
    <t>2023 г.</t>
  </si>
  <si>
    <t xml:space="preserve">2024 г. </t>
  </si>
  <si>
    <t>1.</t>
  </si>
  <si>
    <t xml:space="preserve">Поддержка муниципальных унитарных предприятий Тейковского муниципального района по обеспечению потребителей тепловой энергией </t>
  </si>
  <si>
    <t xml:space="preserve">Муниципальное унитарное предприятие жилищно-коммунального хозяйства Тейковского муниципального района </t>
  </si>
  <si>
    <t xml:space="preserve">нет </t>
  </si>
  <si>
    <t>да</t>
  </si>
  <si>
    <t xml:space="preserve">1. Муниципальная гарантия Тейковского муниципального района не обеспечивает исполнение обязательств по уплате неустоек           (пеней,штрафов)                                     2.  Отсутствие у принципала просроченной задолженности по денежным обязательствам перед бюджетом Тейковского муниципального района, а так же неурегулированных обязательств по ранее выданным муниципальным гарантиям.           </t>
  </si>
  <si>
    <t xml:space="preserve">                 Приложение 7</t>
  </si>
  <si>
    <t xml:space="preserve"> от 28.09.2022 № 23/8</t>
  </si>
  <si>
    <t>от 28.09.2022 № 23/8</t>
  </si>
  <si>
    <t>2024 год</t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</si>
  <si>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 (Социальное обеспечение и иные выплаты населению)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</si>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</sst>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4" fontId="42" fillId="20" borderId="3">
      <alignment horizontal="right" vertical="top" shrinkToFit="1"/>
      <protection/>
    </xf>
    <xf numFmtId="49" fontId="41" fillId="0" borderId="2">
      <alignment horizontal="center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4" applyNumberFormat="0" applyAlignment="0" applyProtection="0"/>
    <xf numFmtId="0" fontId="44" fillId="28" borderId="5" applyNumberFormat="0" applyAlignment="0" applyProtection="0"/>
    <xf numFmtId="0" fontId="45" fillId="28" borderId="4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9" borderId="10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 indent="15"/>
    </xf>
    <xf numFmtId="0" fontId="62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justify" vertical="top" wrapText="1"/>
    </xf>
    <xf numFmtId="49" fontId="65" fillId="0" borderId="13" xfId="0" applyNumberFormat="1" applyFont="1" applyBorder="1" applyAlignment="1">
      <alignment horizontal="center" vertical="top" wrapText="1"/>
    </xf>
    <xf numFmtId="49" fontId="66" fillId="0" borderId="13" xfId="0" applyNumberFormat="1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6" fillId="0" borderId="13" xfId="0" applyNumberFormat="1" applyFont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5" fillId="0" borderId="0" xfId="0" applyFont="1" applyAlignment="1">
      <alignment wrapText="1"/>
    </xf>
    <xf numFmtId="0" fontId="64" fillId="0" borderId="14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49" fontId="65" fillId="0" borderId="13" xfId="0" applyNumberFormat="1" applyFont="1" applyBorder="1" applyAlignment="1">
      <alignment horizontal="center" vertical="top" wrapText="1"/>
    </xf>
    <xf numFmtId="49" fontId="65" fillId="0" borderId="14" xfId="0" applyNumberFormat="1" applyFont="1" applyBorder="1" applyAlignment="1">
      <alignment horizontal="center" vertical="top" wrapText="1"/>
    </xf>
    <xf numFmtId="0" fontId="64" fillId="0" borderId="13" xfId="0" applyFont="1" applyFill="1" applyBorder="1" applyAlignment="1">
      <alignment horizontal="justify"/>
    </xf>
    <xf numFmtId="0" fontId="64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justify" vertical="top" wrapText="1"/>
    </xf>
    <xf numFmtId="0" fontId="63" fillId="0" borderId="13" xfId="0" applyFont="1" applyBorder="1" applyAlignment="1">
      <alignment horizontal="center" wrapText="1"/>
    </xf>
    <xf numFmtId="1" fontId="63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wrapText="1"/>
    </xf>
    <xf numFmtId="0" fontId="60" fillId="0" borderId="0" xfId="0" applyFont="1" applyAlignment="1">
      <alignment horizontal="right" indent="15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2" fillId="0" borderId="15" xfId="0" applyFont="1" applyBorder="1" applyAlignment="1">
      <alignment vertical="top" wrapText="1"/>
    </xf>
    <xf numFmtId="0" fontId="60" fillId="0" borderId="0" xfId="0" applyFont="1" applyAlignment="1">
      <alignment horizontal="right" wrapText="1"/>
    </xf>
    <xf numFmtId="0" fontId="60" fillId="0" borderId="0" xfId="0" applyFont="1" applyAlignment="1">
      <alignment wrapText="1"/>
    </xf>
    <xf numFmtId="0" fontId="64" fillId="0" borderId="0" xfId="0" applyFont="1" applyAlignment="1">
      <alignment/>
    </xf>
    <xf numFmtId="0" fontId="62" fillId="0" borderId="13" xfId="0" applyFont="1" applyFill="1" applyBorder="1" applyAlignment="1">
      <alignment horizontal="justify" vertical="top" wrapText="1"/>
    </xf>
    <xf numFmtId="0" fontId="64" fillId="0" borderId="16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wrapText="1"/>
    </xf>
    <xf numFmtId="0" fontId="62" fillId="0" borderId="16" xfId="0" applyFont="1" applyFill="1" applyBorder="1" applyAlignment="1">
      <alignment horizontal="center" vertical="top" wrapText="1"/>
    </xf>
    <xf numFmtId="49" fontId="62" fillId="0" borderId="13" xfId="0" applyNumberFormat="1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4" fillId="0" borderId="13" xfId="0" applyNumberFormat="1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8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62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49" fontId="63" fillId="0" borderId="14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64" fillId="0" borderId="14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wrapText="1" shrinkToFit="1"/>
    </xf>
    <xf numFmtId="0" fontId="63" fillId="0" borderId="13" xfId="0" applyFont="1" applyFill="1" applyBorder="1" applyAlignment="1">
      <alignment wrapText="1"/>
    </xf>
    <xf numFmtId="0" fontId="68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3" xfId="0" applyFont="1" applyBorder="1" applyAlignment="1">
      <alignment horizontal="left" wrapText="1"/>
    </xf>
    <xf numFmtId="49" fontId="62" fillId="0" borderId="13" xfId="35" applyFont="1" applyBorder="1" applyAlignment="1" applyProtection="1">
      <alignment horizontal="center" vertical="top"/>
      <protection/>
    </xf>
    <xf numFmtId="49" fontId="62" fillId="0" borderId="13" xfId="35" applyFont="1" applyBorder="1" applyProtection="1">
      <alignment horizontal="center"/>
      <protection/>
    </xf>
    <xf numFmtId="0" fontId="68" fillId="0" borderId="13" xfId="33" applyNumberFormat="1" applyFont="1" applyBorder="1" applyAlignment="1" applyProtection="1">
      <alignment wrapText="1"/>
      <protection/>
    </xf>
    <xf numFmtId="0" fontId="62" fillId="0" borderId="13" xfId="33" applyNumberFormat="1" applyFont="1" applyBorder="1" applyAlignment="1" applyProtection="1">
      <alignment wrapText="1"/>
      <protection/>
    </xf>
    <xf numFmtId="49" fontId="65" fillId="0" borderId="13" xfId="0" applyNumberFormat="1" applyFont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4" fontId="66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Fill="1" applyBorder="1" applyAlignment="1">
      <alignment horizontal="center" vertical="top" wrapText="1"/>
    </xf>
    <xf numFmtId="4" fontId="69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/>
    </xf>
    <xf numFmtId="4" fontId="65" fillId="0" borderId="13" xfId="0" applyNumberFormat="1" applyFont="1" applyBorder="1" applyAlignment="1">
      <alignment horizontal="center" vertical="top"/>
    </xf>
    <xf numFmtId="4" fontId="65" fillId="0" borderId="14" xfId="0" applyNumberFormat="1" applyFont="1" applyBorder="1" applyAlignment="1">
      <alignment horizontal="center" vertical="top"/>
    </xf>
    <xf numFmtId="4" fontId="65" fillId="0" borderId="13" xfId="0" applyNumberFormat="1" applyFont="1" applyBorder="1" applyAlignment="1">
      <alignment horizontal="center" vertical="center"/>
    </xf>
    <xf numFmtId="4" fontId="66" fillId="0" borderId="13" xfId="0" applyNumberFormat="1" applyFont="1" applyBorder="1" applyAlignment="1">
      <alignment horizontal="center"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13" xfId="0" applyFont="1" applyFill="1" applyBorder="1" applyAlignment="1">
      <alignment horizontal="left" vertical="top" wrapText="1"/>
    </xf>
    <xf numFmtId="49" fontId="60" fillId="0" borderId="13" xfId="0" applyNumberFormat="1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4" fontId="66" fillId="0" borderId="13" xfId="0" applyNumberFormat="1" applyFont="1" applyFill="1" applyBorder="1" applyAlignment="1">
      <alignment horizontal="center" vertical="top"/>
    </xf>
    <xf numFmtId="1" fontId="64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4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4" fontId="65" fillId="34" borderId="13" xfId="0" applyNumberFormat="1" applyFont="1" applyFill="1" applyBorder="1" applyAlignment="1">
      <alignment horizontal="center" vertical="top" wrapText="1"/>
    </xf>
    <xf numFmtId="0" fontId="64" fillId="35" borderId="13" xfId="0" applyFont="1" applyFill="1" applyBorder="1" applyAlignment="1">
      <alignment horizontal="center" vertical="top" wrapText="1"/>
    </xf>
    <xf numFmtId="0" fontId="70" fillId="0" borderId="0" xfId="0" applyFont="1" applyAlignment="1">
      <alignment wrapText="1"/>
    </xf>
    <xf numFmtId="0" fontId="70" fillId="0" borderId="13" xfId="0" applyFont="1" applyBorder="1" applyAlignment="1">
      <alignment horizontal="center"/>
    </xf>
    <xf numFmtId="0" fontId="70" fillId="0" borderId="13" xfId="0" applyFont="1" applyBorder="1" applyAlignment="1">
      <alignment wrapText="1"/>
    </xf>
    <xf numFmtId="4" fontId="69" fillId="34" borderId="13" xfId="36" applyNumberFormat="1" applyFont="1" applyFill="1" applyBorder="1" applyAlignment="1" applyProtection="1">
      <alignment horizontal="center" vertical="top" shrinkToFit="1"/>
      <protection/>
    </xf>
    <xf numFmtId="4" fontId="66" fillId="34" borderId="13" xfId="0" applyNumberFormat="1" applyFont="1" applyFill="1" applyBorder="1" applyAlignment="1">
      <alignment horizontal="center" vertical="top" wrapText="1"/>
    </xf>
    <xf numFmtId="0" fontId="64" fillId="0" borderId="13" xfId="0" applyNumberFormat="1" applyFont="1" applyBorder="1" applyAlignment="1">
      <alignment vertical="top" wrapText="1"/>
    </xf>
    <xf numFmtId="49" fontId="70" fillId="0" borderId="13" xfId="0" applyNumberFormat="1" applyFont="1" applyBorder="1" applyAlignment="1">
      <alignment horizontal="center" vertical="top"/>
    </xf>
    <xf numFmtId="0" fontId="70" fillId="0" borderId="0" xfId="0" applyNumberFormat="1" applyFont="1" applyAlignment="1">
      <alignment wrapText="1"/>
    </xf>
    <xf numFmtId="49" fontId="64" fillId="0" borderId="14" xfId="0" applyNumberFormat="1" applyFont="1" applyFill="1" applyBorder="1" applyAlignment="1">
      <alignment horizontal="center" vertical="top" wrapText="1"/>
    </xf>
    <xf numFmtId="0" fontId="64" fillId="0" borderId="14" xfId="0" applyNumberFormat="1" applyFont="1" applyFill="1" applyBorder="1" applyAlignment="1">
      <alignment horizontal="justify" wrapText="1"/>
    </xf>
    <xf numFmtId="0" fontId="64" fillId="0" borderId="14" xfId="0" applyNumberFormat="1" applyFont="1" applyFill="1" applyBorder="1" applyAlignment="1">
      <alignment horizontal="justify" vertical="top" wrapText="1"/>
    </xf>
    <xf numFmtId="49" fontId="64" fillId="0" borderId="16" xfId="0" applyNumberFormat="1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center" vertical="top" wrapText="1"/>
    </xf>
    <xf numFmtId="49" fontId="64" fillId="0" borderId="18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right"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14" xfId="0" applyFont="1" applyFill="1" applyBorder="1" applyAlignment="1">
      <alignment wrapText="1"/>
    </xf>
    <xf numFmtId="49" fontId="64" fillId="0" borderId="14" xfId="0" applyNumberFormat="1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64" fillId="0" borderId="19" xfId="0" applyFont="1" applyFill="1" applyBorder="1" applyAlignment="1">
      <alignment wrapText="1"/>
    </xf>
    <xf numFmtId="0" fontId="63" fillId="0" borderId="19" xfId="0" applyFont="1" applyFill="1" applyBorder="1" applyAlignment="1">
      <alignment wrapText="1"/>
    </xf>
    <xf numFmtId="0" fontId="64" fillId="0" borderId="13" xfId="0" applyFont="1" applyBorder="1" applyAlignment="1">
      <alignment wrapText="1"/>
    </xf>
    <xf numFmtId="49" fontId="64" fillId="0" borderId="13" xfId="0" applyNumberFormat="1" applyFont="1" applyBorder="1" applyAlignment="1">
      <alignment horizontal="center" vertical="top" wrapText="1"/>
    </xf>
    <xf numFmtId="1" fontId="64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center" vertical="top" wrapText="1"/>
    </xf>
    <xf numFmtId="1" fontId="64" fillId="0" borderId="13" xfId="0" applyNumberFormat="1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49" fontId="64" fillId="0" borderId="16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49" fontId="64" fillId="0" borderId="17" xfId="0" applyNumberFormat="1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justify" vertical="top" wrapText="1"/>
    </xf>
    <xf numFmtId="49" fontId="64" fillId="0" borderId="20" xfId="0" applyNumberFormat="1" applyFont="1" applyFill="1" applyBorder="1" applyAlignment="1">
      <alignment horizontal="center" vertical="top" wrapText="1"/>
    </xf>
    <xf numFmtId="49" fontId="64" fillId="0" borderId="16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wrapText="1"/>
    </xf>
    <xf numFmtId="4" fontId="65" fillId="0" borderId="13" xfId="0" applyNumberFormat="1" applyFont="1" applyFill="1" applyBorder="1" applyAlignment="1">
      <alignment horizontal="center" vertical="top"/>
    </xf>
    <xf numFmtId="49" fontId="64" fillId="0" borderId="16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NumberFormat="1" applyFont="1" applyFill="1" applyBorder="1" applyAlignment="1">
      <alignment wrapText="1"/>
    </xf>
    <xf numFmtId="0" fontId="62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4" fillId="0" borderId="13" xfId="0" applyFont="1" applyBorder="1" applyAlignment="1">
      <alignment wrapText="1"/>
    </xf>
    <xf numFmtId="49" fontId="64" fillId="0" borderId="13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center" vertical="top" wrapText="1"/>
    </xf>
    <xf numFmtId="49" fontId="64" fillId="0" borderId="18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" fontId="65" fillId="0" borderId="14" xfId="0" applyNumberFormat="1" applyFont="1" applyFill="1" applyBorder="1" applyAlignment="1">
      <alignment horizontal="center" vertical="top" wrapText="1"/>
    </xf>
    <xf numFmtId="4" fontId="65" fillId="0" borderId="18" xfId="0" applyNumberFormat="1" applyFont="1" applyFill="1" applyBorder="1" applyAlignment="1">
      <alignment horizontal="center" vertical="top" wrapText="1"/>
    </xf>
    <xf numFmtId="49" fontId="64" fillId="0" borderId="14" xfId="0" applyNumberFormat="1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 indent="15"/>
    </xf>
    <xf numFmtId="0" fontId="60" fillId="0" borderId="0" xfId="0" applyFont="1" applyFill="1" applyAlignment="1">
      <alignment horizontal="right"/>
    </xf>
    <xf numFmtId="0" fontId="73" fillId="0" borderId="13" xfId="0" applyFont="1" applyFill="1" applyBorder="1" applyAlignment="1">
      <alignment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0" fillId="0" borderId="0" xfId="0" applyFont="1" applyFill="1" applyAlignment="1">
      <alignment horizontal="right" wrapText="1"/>
    </xf>
    <xf numFmtId="0" fontId="66" fillId="0" borderId="13" xfId="0" applyFont="1" applyBorder="1" applyAlignment="1">
      <alignment horizontal="center" vertical="top" wrapText="1"/>
    </xf>
    <xf numFmtId="4" fontId="69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4" fontId="69" fillId="0" borderId="13" xfId="0" applyNumberFormat="1" applyFont="1" applyBorder="1" applyAlignment="1">
      <alignment horizontal="center" vertical="top" wrapText="1"/>
    </xf>
    <xf numFmtId="4" fontId="69" fillId="0" borderId="18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justify" vertical="top" wrapText="1"/>
    </xf>
    <xf numFmtId="4" fontId="65" fillId="0" borderId="13" xfId="0" applyNumberFormat="1" applyFont="1" applyBorder="1" applyAlignment="1">
      <alignment horizontal="center" wrapText="1"/>
    </xf>
    <xf numFmtId="4" fontId="66" fillId="0" borderId="13" xfId="0" applyNumberFormat="1" applyFont="1" applyBorder="1" applyAlignment="1">
      <alignment horizontal="center" vertical="top"/>
    </xf>
    <xf numFmtId="0" fontId="63" fillId="0" borderId="18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justify" vertical="top" wrapText="1"/>
    </xf>
    <xf numFmtId="4" fontId="74" fillId="0" borderId="18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4" fontId="65" fillId="0" borderId="14" xfId="0" applyNumberFormat="1" applyFont="1" applyFill="1" applyBorder="1" applyAlignment="1">
      <alignment horizontal="center" vertical="top" wrapText="1"/>
    </xf>
    <xf numFmtId="4" fontId="65" fillId="0" borderId="18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49" fontId="68" fillId="0" borderId="23" xfId="35" applyFont="1" applyFill="1" applyBorder="1" applyAlignment="1" applyProtection="1">
      <alignment horizontal="center" vertical="top"/>
      <protection/>
    </xf>
    <xf numFmtId="0" fontId="74" fillId="0" borderId="13" xfId="33" applyNumberFormat="1" applyFont="1" applyFill="1" applyBorder="1" applyAlignment="1" applyProtection="1">
      <alignment horizontal="left" vertical="top" wrapText="1"/>
      <protection/>
    </xf>
    <xf numFmtId="49" fontId="62" fillId="0" borderId="23" xfId="35" applyFont="1" applyFill="1" applyBorder="1" applyAlignment="1" applyProtection="1">
      <alignment horizontal="center" vertical="top"/>
      <protection/>
    </xf>
    <xf numFmtId="0" fontId="69" fillId="0" borderId="13" xfId="33" applyNumberFormat="1" applyFont="1" applyFill="1" applyBorder="1" applyAlignment="1" applyProtection="1">
      <alignment horizontal="left" vertical="top" wrapText="1"/>
      <protection/>
    </xf>
    <xf numFmtId="0" fontId="64" fillId="0" borderId="13" xfId="0" applyFont="1" applyBorder="1" applyAlignment="1">
      <alignment horizontal="center" vertical="top" wrapText="1"/>
    </xf>
    <xf numFmtId="4" fontId="69" fillId="0" borderId="18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justify" vertical="top" wrapText="1"/>
    </xf>
    <xf numFmtId="0" fontId="66" fillId="0" borderId="13" xfId="0" applyFont="1" applyFill="1" applyBorder="1" applyAlignment="1">
      <alignment wrapText="1"/>
    </xf>
    <xf numFmtId="49" fontId="62" fillId="0" borderId="13" xfId="35" applyFont="1" applyFill="1" applyBorder="1" applyProtection="1">
      <alignment horizontal="center"/>
      <protection/>
    </xf>
    <xf numFmtId="0" fontId="69" fillId="0" borderId="13" xfId="33" applyNumberFormat="1" applyFont="1" applyFill="1" applyBorder="1" applyAlignment="1" applyProtection="1">
      <alignment wrapText="1"/>
      <protection/>
    </xf>
    <xf numFmtId="4" fontId="69" fillId="0" borderId="13" xfId="33" applyNumberFormat="1" applyFont="1" applyFill="1" applyBorder="1" applyAlignment="1" applyProtection="1">
      <alignment horizontal="center" vertical="top" wrapText="1"/>
      <protection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0" fontId="65" fillId="0" borderId="16" xfId="0" applyFont="1" applyFill="1" applyBorder="1" applyAlignment="1">
      <alignment vertical="top" wrapText="1"/>
    </xf>
    <xf numFmtId="4" fontId="66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34" borderId="13" xfId="0" applyFont="1" applyFill="1" applyBorder="1" applyAlignment="1">
      <alignment wrapText="1"/>
    </xf>
    <xf numFmtId="0" fontId="64" fillId="34" borderId="13" xfId="0" applyFont="1" applyFill="1" applyBorder="1" applyAlignment="1">
      <alignment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4" fontId="65" fillId="0" borderId="13" xfId="0" applyNumberFormat="1" applyFont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vertical="center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0" fillId="0" borderId="0" xfId="0" applyFont="1" applyAlignment="1">
      <alignment wrapText="1" shrinkToFit="1"/>
    </xf>
    <xf numFmtId="0" fontId="7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75" fillId="0" borderId="14" xfId="0" applyFont="1" applyBorder="1" applyAlignment="1">
      <alignment vertical="top" wrapText="1"/>
    </xf>
    <xf numFmtId="0" fontId="64" fillId="0" borderId="17" xfId="0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65" fillId="0" borderId="13" xfId="0" applyFont="1" applyBorder="1" applyAlignment="1">
      <alignment horizontal="left" vertical="top" wrapText="1"/>
    </xf>
    <xf numFmtId="1" fontId="65" fillId="0" borderId="13" xfId="0" applyNumberFormat="1" applyFont="1" applyBorder="1" applyAlignment="1">
      <alignment horizontal="center" vertical="top" wrapText="1"/>
    </xf>
    <xf numFmtId="164" fontId="65" fillId="0" borderId="13" xfId="0" applyNumberFormat="1" applyFont="1" applyBorder="1" applyAlignment="1">
      <alignment horizontal="center" vertical="top" wrapText="1"/>
    </xf>
    <xf numFmtId="0" fontId="65" fillId="0" borderId="18" xfId="0" applyFont="1" applyBorder="1" applyAlignment="1">
      <alignment horizontal="left" vertical="top" wrapText="1"/>
    </xf>
    <xf numFmtId="0" fontId="66" fillId="0" borderId="18" xfId="0" applyFont="1" applyBorder="1" applyAlignment="1">
      <alignment/>
    </xf>
    <xf numFmtId="164" fontId="63" fillId="0" borderId="13" xfId="0" applyNumberFormat="1" applyFont="1" applyBorder="1" applyAlignment="1">
      <alignment horizontal="center"/>
    </xf>
    <xf numFmtId="2" fontId="66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" fontId="69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0" borderId="13" xfId="0" applyNumberFormat="1" applyFont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" fontId="66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4" fontId="65" fillId="0" borderId="14" xfId="0" applyNumberFormat="1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justify" vertical="top" wrapText="1"/>
    </xf>
    <xf numFmtId="0" fontId="76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justify"/>
    </xf>
    <xf numFmtId="0" fontId="64" fillId="0" borderId="15" xfId="0" applyFont="1" applyBorder="1" applyAlignment="1">
      <alignment horizontal="center" vertical="top" wrapText="1"/>
    </xf>
    <xf numFmtId="4" fontId="64" fillId="0" borderId="15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left" vertical="top" wrapText="1"/>
    </xf>
    <xf numFmtId="0" fontId="60" fillId="0" borderId="0" xfId="0" applyFont="1" applyAlignment="1">
      <alignment horizontal="right" wrapText="1"/>
    </xf>
    <xf numFmtId="0" fontId="60" fillId="0" borderId="0" xfId="0" applyFont="1" applyAlignment="1">
      <alignment wrapText="1"/>
    </xf>
    <xf numFmtId="49" fontId="65" fillId="0" borderId="13" xfId="0" applyNumberFormat="1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right" wrapText="1"/>
    </xf>
    <xf numFmtId="0" fontId="7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60" fillId="0" borderId="0" xfId="0" applyFont="1" applyAlignment="1">
      <alignment horizontal="right" wrapText="1" shrinkToFit="1"/>
    </xf>
    <xf numFmtId="4" fontId="65" fillId="0" borderId="14" xfId="0" applyNumberFormat="1" applyFont="1" applyBorder="1" applyAlignment="1">
      <alignment horizontal="center" vertical="top" wrapText="1"/>
    </xf>
    <xf numFmtId="4" fontId="65" fillId="0" borderId="18" xfId="0" applyNumberFormat="1" applyFont="1" applyBorder="1" applyAlignment="1">
      <alignment horizontal="center" vertical="top" wrapText="1"/>
    </xf>
    <xf numFmtId="4" fontId="69" fillId="34" borderId="14" xfId="36" applyNumberFormat="1" applyFont="1" applyFill="1" applyBorder="1" applyAlignment="1" applyProtection="1">
      <alignment horizontal="center" vertical="top" shrinkToFit="1"/>
      <protection/>
    </xf>
    <xf numFmtId="4" fontId="69" fillId="34" borderId="18" xfId="36" applyNumberFormat="1" applyFont="1" applyFill="1" applyBorder="1" applyAlignment="1" applyProtection="1">
      <alignment horizontal="center" vertical="top" shrinkToFit="1"/>
      <protection/>
    </xf>
    <xf numFmtId="1" fontId="64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4" fontId="65" fillId="0" borderId="13" xfId="0" applyNumberFormat="1" applyFont="1" applyBorder="1" applyAlignment="1">
      <alignment horizontal="center" vertical="top" wrapText="1"/>
    </xf>
    <xf numFmtId="0" fontId="77" fillId="0" borderId="0" xfId="0" applyFont="1" applyAlignment="1">
      <alignment horizontal="center" wrapText="1"/>
    </xf>
    <xf numFmtId="0" fontId="64" fillId="0" borderId="24" xfId="0" applyFont="1" applyBorder="1" applyAlignment="1">
      <alignment horizontal="right" wrapText="1"/>
    </xf>
    <xf numFmtId="49" fontId="64" fillId="0" borderId="13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center" wrapText="1"/>
    </xf>
    <xf numFmtId="4" fontId="69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0" borderId="14" xfId="0" applyNumberFormat="1" applyFont="1" applyBorder="1" applyAlignment="1">
      <alignment horizontal="center"/>
    </xf>
    <xf numFmtId="4" fontId="65" fillId="0" borderId="18" xfId="0" applyNumberFormat="1" applyFont="1" applyBorder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4" fillId="0" borderId="13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justify" vertical="top" wrapText="1"/>
    </xf>
    <xf numFmtId="4" fontId="74" fillId="0" borderId="13" xfId="0" applyNumberFormat="1" applyFont="1" applyBorder="1" applyAlignment="1">
      <alignment horizontal="center" vertical="top" wrapText="1"/>
    </xf>
    <xf numFmtId="2" fontId="74" fillId="0" borderId="13" xfId="0" applyNumberFormat="1" applyFont="1" applyBorder="1" applyAlignment="1">
      <alignment horizontal="center" vertical="top" wrapText="1"/>
    </xf>
    <xf numFmtId="0" fontId="64" fillId="0" borderId="15" xfId="0" applyFont="1" applyBorder="1" applyAlignment="1">
      <alignment horizontal="justify" vertical="top" wrapText="1"/>
    </xf>
    <xf numFmtId="4" fontId="69" fillId="0" borderId="14" xfId="0" applyNumberFormat="1" applyFont="1" applyBorder="1" applyAlignment="1">
      <alignment horizontal="center" vertical="top" wrapText="1"/>
    </xf>
    <xf numFmtId="4" fontId="69" fillId="0" borderId="18" xfId="0" applyNumberFormat="1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justify" vertical="top" wrapText="1"/>
    </xf>
    <xf numFmtId="0" fontId="64" fillId="0" borderId="22" xfId="0" applyFont="1" applyBorder="1" applyAlignment="1">
      <alignment horizontal="justify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4" fontId="65" fillId="0" borderId="14" xfId="0" applyNumberFormat="1" applyFont="1" applyFill="1" applyBorder="1" applyAlignment="1">
      <alignment horizontal="center" vertical="top" wrapText="1"/>
    </xf>
    <xf numFmtId="4" fontId="65" fillId="0" borderId="18" xfId="0" applyNumberFormat="1" applyFont="1" applyFill="1" applyBorder="1" applyAlignment="1">
      <alignment horizontal="center" vertical="top" wrapText="1"/>
    </xf>
    <xf numFmtId="4" fontId="65" fillId="0" borderId="14" xfId="0" applyNumberFormat="1" applyFont="1" applyFill="1" applyBorder="1" applyAlignment="1">
      <alignment horizontal="center" vertical="top"/>
    </xf>
    <xf numFmtId="4" fontId="65" fillId="0" borderId="18" xfId="0" applyNumberFormat="1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left" wrapText="1"/>
    </xf>
    <xf numFmtId="49" fontId="64" fillId="0" borderId="18" xfId="0" applyNumberFormat="1" applyFont="1" applyFill="1" applyBorder="1" applyAlignment="1">
      <alignment horizontal="center" vertical="top" wrapText="1"/>
    </xf>
    <xf numFmtId="49" fontId="64" fillId="0" borderId="13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right" wrapText="1"/>
    </xf>
    <xf numFmtId="0" fontId="68" fillId="0" borderId="13" xfId="0" applyFont="1" applyFill="1" applyBorder="1" applyAlignment="1">
      <alignment horizontal="center" vertical="top" wrapText="1"/>
    </xf>
    <xf numFmtId="0" fontId="78" fillId="0" borderId="24" xfId="0" applyFont="1" applyFill="1" applyBorder="1" applyAlignment="1">
      <alignment horizontal="right" wrapText="1"/>
    </xf>
    <xf numFmtId="0" fontId="79" fillId="0" borderId="0" xfId="0" applyFont="1" applyFill="1" applyAlignment="1">
      <alignment horizontal="center" wrapText="1"/>
    </xf>
    <xf numFmtId="49" fontId="66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4" fontId="66" fillId="0" borderId="13" xfId="0" applyNumberFormat="1" applyFont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0" fillId="0" borderId="24" xfId="0" applyFont="1" applyBorder="1" applyAlignment="1">
      <alignment horizontal="right" wrapText="1"/>
    </xf>
    <xf numFmtId="0" fontId="64" fillId="0" borderId="13" xfId="0" applyFont="1" applyBorder="1" applyAlignment="1">
      <alignment horizontal="justify" vertical="top" wrapText="1"/>
    </xf>
    <xf numFmtId="49" fontId="65" fillId="0" borderId="14" xfId="0" applyNumberFormat="1" applyFont="1" applyBorder="1" applyAlignment="1">
      <alignment horizontal="center" vertical="top" wrapText="1"/>
    </xf>
    <xf numFmtId="49" fontId="65" fillId="0" borderId="18" xfId="0" applyNumberFormat="1" applyFont="1" applyBorder="1" applyAlignment="1">
      <alignment horizontal="center" vertical="top" wrapText="1"/>
    </xf>
    <xf numFmtId="4" fontId="65" fillId="0" borderId="14" xfId="0" applyNumberFormat="1" applyFont="1" applyBorder="1" applyAlignment="1">
      <alignment horizontal="center" vertical="top"/>
    </xf>
    <xf numFmtId="4" fontId="65" fillId="0" borderId="18" xfId="0" applyNumberFormat="1" applyFont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wrapText="1"/>
    </xf>
    <xf numFmtId="0" fontId="65" fillId="0" borderId="13" xfId="0" applyFont="1" applyFill="1" applyBorder="1" applyAlignment="1">
      <alignment horizontal="center" wrapText="1"/>
    </xf>
    <xf numFmtId="0" fontId="65" fillId="0" borderId="2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4" fillId="0" borderId="15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16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xl42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view="pageBreakPreview" zoomScale="96" zoomScaleSheetLayoutView="96" zoomScalePageLayoutView="0" workbookViewId="0" topLeftCell="A29">
      <selection activeCell="E38" sqref="E38"/>
    </sheetView>
  </sheetViews>
  <sheetFormatPr defaultColWidth="9.140625" defaultRowHeight="15"/>
  <cols>
    <col min="1" max="1" width="23.421875" style="0" customWidth="1"/>
    <col min="2" max="2" width="72.00390625" style="0" customWidth="1"/>
    <col min="3" max="3" width="15.421875" style="0" customWidth="1"/>
    <col min="4" max="4" width="14.28125" style="0" customWidth="1"/>
    <col min="5" max="5" width="15.57421875" style="0" customWidth="1"/>
  </cols>
  <sheetData>
    <row r="1" spans="2:5" ht="15.75">
      <c r="B1" s="317" t="s">
        <v>283</v>
      </c>
      <c r="C1" s="317"/>
      <c r="D1" s="317"/>
      <c r="E1" s="317"/>
    </row>
    <row r="2" spans="2:5" ht="15.75">
      <c r="B2" s="317" t="s">
        <v>0</v>
      </c>
      <c r="C2" s="317"/>
      <c r="D2" s="317"/>
      <c r="E2" s="317"/>
    </row>
    <row r="3" spans="2:5" ht="15.75">
      <c r="B3" s="320" t="s">
        <v>188</v>
      </c>
      <c r="C3" s="320"/>
      <c r="D3" s="320"/>
      <c r="E3" s="320"/>
    </row>
    <row r="4" spans="2:5" ht="15.75">
      <c r="B4" s="317" t="s">
        <v>2</v>
      </c>
      <c r="C4" s="317"/>
      <c r="D4" s="317"/>
      <c r="E4" s="317"/>
    </row>
    <row r="5" spans="2:5" ht="15.75">
      <c r="B5" s="317" t="s">
        <v>1003</v>
      </c>
      <c r="C5" s="317"/>
      <c r="D5" s="317"/>
      <c r="E5" s="317"/>
    </row>
    <row r="6" spans="1:5" ht="15.75" customHeight="1">
      <c r="A6" s="1"/>
      <c r="B6" s="317" t="s">
        <v>179</v>
      </c>
      <c r="C6" s="317"/>
      <c r="D6" s="317"/>
      <c r="E6" s="317"/>
    </row>
    <row r="7" spans="1:5" ht="15.75" customHeight="1">
      <c r="A7" s="1"/>
      <c r="B7" s="317" t="s">
        <v>0</v>
      </c>
      <c r="C7" s="317"/>
      <c r="D7" s="317"/>
      <c r="E7" s="317"/>
    </row>
    <row r="8" spans="1:5" ht="15.75" customHeight="1">
      <c r="A8" s="1"/>
      <c r="B8" s="320" t="s">
        <v>188</v>
      </c>
      <c r="C8" s="320"/>
      <c r="D8" s="320"/>
      <c r="E8" s="320"/>
    </row>
    <row r="9" spans="1:5" ht="15.75" customHeight="1">
      <c r="A9" s="1"/>
      <c r="B9" s="317" t="s">
        <v>2</v>
      </c>
      <c r="C9" s="317"/>
      <c r="D9" s="317"/>
      <c r="E9" s="317"/>
    </row>
    <row r="10" spans="1:5" ht="15.75" customHeight="1">
      <c r="A10" s="1"/>
      <c r="B10" s="317" t="s">
        <v>813</v>
      </c>
      <c r="C10" s="317"/>
      <c r="D10" s="317"/>
      <c r="E10" s="317"/>
    </row>
    <row r="11" spans="1:3" ht="15.75">
      <c r="A11" s="318"/>
      <c r="B11" s="319"/>
      <c r="C11" s="319"/>
    </row>
    <row r="12" spans="1:5" ht="15">
      <c r="A12" s="331" t="s">
        <v>189</v>
      </c>
      <c r="B12" s="331"/>
      <c r="C12" s="331"/>
      <c r="D12" s="331"/>
      <c r="E12" s="331"/>
    </row>
    <row r="13" spans="1:5" ht="18.75" customHeight="1">
      <c r="A13" s="328" t="s">
        <v>671</v>
      </c>
      <c r="B13" s="328"/>
      <c r="C13" s="328"/>
      <c r="D13" s="328"/>
      <c r="E13" s="328"/>
    </row>
    <row r="14" spans="1:3" ht="15.75">
      <c r="A14" s="1"/>
      <c r="B14" s="1"/>
      <c r="C14" s="1"/>
    </row>
    <row r="15" spans="1:5" ht="20.25" customHeight="1">
      <c r="A15" s="36"/>
      <c r="B15" s="329" t="s">
        <v>294</v>
      </c>
      <c r="C15" s="329"/>
      <c r="D15" s="329"/>
      <c r="E15" s="329"/>
    </row>
    <row r="16" spans="1:5" ht="39" customHeight="1">
      <c r="A16" s="27" t="s">
        <v>190</v>
      </c>
      <c r="B16" s="93" t="s">
        <v>3</v>
      </c>
      <c r="C16" s="182" t="s">
        <v>672</v>
      </c>
      <c r="D16" s="184" t="s">
        <v>825</v>
      </c>
      <c r="E16" s="182" t="s">
        <v>672</v>
      </c>
    </row>
    <row r="17" spans="1:5" ht="15">
      <c r="A17" s="28" t="s">
        <v>191</v>
      </c>
      <c r="B17" s="5" t="s">
        <v>192</v>
      </c>
      <c r="C17" s="96">
        <f>C18+C24+C38+C48+C54+C69+C74+C79+C85+C51+C63</f>
        <v>56426156.510000005</v>
      </c>
      <c r="D17" s="189">
        <f>D18+D24+D38+D48+D54+D69+D74+D79+D85+D51+D63</f>
        <v>3617450</v>
      </c>
      <c r="E17" s="289">
        <f>E18+E24+E38+E48+E54+E69+E74+E79+E85+E51+E63</f>
        <v>60043606.510000005</v>
      </c>
    </row>
    <row r="18" spans="1:5" ht="15">
      <c r="A18" s="28" t="s">
        <v>193</v>
      </c>
      <c r="B18" s="5" t="s">
        <v>194</v>
      </c>
      <c r="C18" s="96">
        <f>C19</f>
        <v>37289500</v>
      </c>
      <c r="D18" s="189">
        <f>D19</f>
        <v>0</v>
      </c>
      <c r="E18" s="289">
        <f>E19</f>
        <v>37289500</v>
      </c>
    </row>
    <row r="19" spans="1:5" ht="14.25" customHeight="1">
      <c r="A19" s="89" t="s">
        <v>195</v>
      </c>
      <c r="B19" s="90" t="s">
        <v>196</v>
      </c>
      <c r="C19" s="91">
        <f>C20+C21+C22+C23</f>
        <v>37289500</v>
      </c>
      <c r="D19" s="186">
        <f>D20+D21+D22+D23</f>
        <v>0</v>
      </c>
      <c r="E19" s="288">
        <f>E20+E21+E22+E23</f>
        <v>37289500</v>
      </c>
    </row>
    <row r="20" spans="1:5" ht="53.25" customHeight="1">
      <c r="A20" s="68" t="s">
        <v>317</v>
      </c>
      <c r="B20" s="71" t="s">
        <v>197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318</v>
      </c>
      <c r="B21" s="71" t="s">
        <v>314</v>
      </c>
      <c r="C21" s="98">
        <v>100000</v>
      </c>
      <c r="D21" s="78"/>
      <c r="E21" s="98">
        <f>C21+D21</f>
        <v>100000</v>
      </c>
    </row>
    <row r="22" spans="1:5" ht="30" customHeight="1">
      <c r="A22" s="68" t="s">
        <v>319</v>
      </c>
      <c r="B22" s="71" t="s">
        <v>315</v>
      </c>
      <c r="C22" s="98">
        <v>129500</v>
      </c>
      <c r="D22" s="78"/>
      <c r="E22" s="98">
        <f>C22+D22</f>
        <v>129500</v>
      </c>
    </row>
    <row r="23" spans="1:5" ht="54.75" customHeight="1">
      <c r="A23" s="68" t="s">
        <v>320</v>
      </c>
      <c r="B23" s="71" t="s">
        <v>316</v>
      </c>
      <c r="C23" s="98">
        <v>50000</v>
      </c>
      <c r="D23" s="78"/>
      <c r="E23" s="98">
        <f>C23+D23</f>
        <v>50000</v>
      </c>
    </row>
    <row r="24" spans="1:5" ht="27" customHeight="1">
      <c r="A24" s="28" t="s">
        <v>198</v>
      </c>
      <c r="B24" s="5" t="s">
        <v>199</v>
      </c>
      <c r="C24" s="96">
        <f>C25</f>
        <v>7412520</v>
      </c>
      <c r="D24" s="189">
        <f>D25</f>
        <v>0</v>
      </c>
      <c r="E24" s="289">
        <f>E25</f>
        <v>7412520</v>
      </c>
    </row>
    <row r="25" spans="1:5" ht="27" customHeight="1">
      <c r="A25" s="68" t="s">
        <v>322</v>
      </c>
      <c r="B25" s="71" t="s">
        <v>321</v>
      </c>
      <c r="C25" s="91">
        <f>C27+C30+C33+C36</f>
        <v>7412520</v>
      </c>
      <c r="D25" s="186">
        <f>D27+D30+D33+D36</f>
        <v>0</v>
      </c>
      <c r="E25" s="288">
        <f>E27+E30+E33+E36</f>
        <v>7412520</v>
      </c>
    </row>
    <row r="26" spans="1:5" ht="41.25" customHeight="1">
      <c r="A26" s="99" t="s">
        <v>374</v>
      </c>
      <c r="B26" s="100" t="s">
        <v>375</v>
      </c>
      <c r="C26" s="91">
        <f>C27</f>
        <v>3351430</v>
      </c>
      <c r="D26" s="186">
        <f>D27</f>
        <v>0</v>
      </c>
      <c r="E26" s="288">
        <f>E27</f>
        <v>3351430</v>
      </c>
    </row>
    <row r="27" spans="1:5" ht="18.75" customHeight="1">
      <c r="A27" s="325" t="s">
        <v>327</v>
      </c>
      <c r="B27" s="326" t="s">
        <v>323</v>
      </c>
      <c r="C27" s="327">
        <v>3351430</v>
      </c>
      <c r="D27" s="333"/>
      <c r="E27" s="321">
        <f>C27+D27</f>
        <v>3351430</v>
      </c>
    </row>
    <row r="28" spans="1:5" ht="46.5" customHeight="1">
      <c r="A28" s="325"/>
      <c r="B28" s="326"/>
      <c r="C28" s="327"/>
      <c r="D28" s="334"/>
      <c r="E28" s="322"/>
    </row>
    <row r="29" spans="1:5" ht="54.75" customHeight="1">
      <c r="A29" s="101" t="s">
        <v>376</v>
      </c>
      <c r="B29" s="102" t="s">
        <v>377</v>
      </c>
      <c r="C29" s="91">
        <f>C30</f>
        <v>18550</v>
      </c>
      <c r="D29" s="186">
        <f>D30</f>
        <v>0</v>
      </c>
      <c r="E29" s="288">
        <f>E30</f>
        <v>18550</v>
      </c>
    </row>
    <row r="30" spans="1:5" ht="78" customHeight="1">
      <c r="A30" s="330" t="s">
        <v>328</v>
      </c>
      <c r="B30" s="326" t="s">
        <v>324</v>
      </c>
      <c r="C30" s="103">
        <v>18550</v>
      </c>
      <c r="D30" s="78"/>
      <c r="E30" s="287">
        <f>C30+D30</f>
        <v>18550</v>
      </c>
    </row>
    <row r="31" spans="1:5" ht="9" customHeight="1" hidden="1">
      <c r="A31" s="330"/>
      <c r="B31" s="326"/>
      <c r="C31" s="103"/>
      <c r="D31" s="78"/>
      <c r="E31" s="287"/>
    </row>
    <row r="32" spans="1:5" ht="51.75">
      <c r="A32" s="101" t="s">
        <v>378</v>
      </c>
      <c r="B32" s="206" t="s">
        <v>379</v>
      </c>
      <c r="C32" s="103">
        <f>C33</f>
        <v>4462790</v>
      </c>
      <c r="D32" s="185">
        <f>D33</f>
        <v>0</v>
      </c>
      <c r="E32" s="287">
        <f>E33</f>
        <v>4462790</v>
      </c>
    </row>
    <row r="33" spans="1:5" ht="41.25" customHeight="1">
      <c r="A33" s="330" t="s">
        <v>329</v>
      </c>
      <c r="B33" s="326" t="s">
        <v>325</v>
      </c>
      <c r="C33" s="332">
        <v>4462790</v>
      </c>
      <c r="D33" s="333"/>
      <c r="E33" s="323">
        <f>C33+D33</f>
        <v>4462790</v>
      </c>
    </row>
    <row r="34" spans="1:5" ht="33.75" customHeight="1">
      <c r="A34" s="330"/>
      <c r="B34" s="326"/>
      <c r="C34" s="332"/>
      <c r="D34" s="334"/>
      <c r="E34" s="324"/>
    </row>
    <row r="35" spans="1:5" ht="51.75">
      <c r="A35" s="101" t="s">
        <v>380</v>
      </c>
      <c r="B35" s="102" t="s">
        <v>381</v>
      </c>
      <c r="C35" s="103">
        <f>C36</f>
        <v>-420250</v>
      </c>
      <c r="D35" s="185">
        <f>D36</f>
        <v>0</v>
      </c>
      <c r="E35" s="287">
        <f>E36</f>
        <v>-420250</v>
      </c>
    </row>
    <row r="36" spans="1:5" ht="27" customHeight="1">
      <c r="A36" s="330" t="s">
        <v>330</v>
      </c>
      <c r="B36" s="326" t="s">
        <v>326</v>
      </c>
      <c r="C36" s="323">
        <v>-420250</v>
      </c>
      <c r="D36" s="333"/>
      <c r="E36" s="323">
        <f>C36+D36</f>
        <v>-420250</v>
      </c>
    </row>
    <row r="37" spans="1:5" ht="48" customHeight="1">
      <c r="A37" s="330"/>
      <c r="B37" s="326"/>
      <c r="C37" s="324"/>
      <c r="D37" s="334"/>
      <c r="E37" s="324"/>
    </row>
    <row r="38" spans="1:5" ht="14.25" customHeight="1">
      <c r="A38" s="28" t="s">
        <v>200</v>
      </c>
      <c r="B38" s="97" t="s">
        <v>201</v>
      </c>
      <c r="C38" s="96">
        <f>C39+C41+C43+C45</f>
        <v>1556355.42</v>
      </c>
      <c r="D38" s="189">
        <f>D39+D41+D43+D45</f>
        <v>1000000</v>
      </c>
      <c r="E38" s="289">
        <f>E39+E41+E43+E45</f>
        <v>2556355.42</v>
      </c>
    </row>
    <row r="39" spans="1:5" ht="18" customHeight="1">
      <c r="A39" s="68" t="s">
        <v>331</v>
      </c>
      <c r="B39" s="71" t="s">
        <v>202</v>
      </c>
      <c r="C39" s="91">
        <f>C40</f>
        <v>200000</v>
      </c>
      <c r="D39" s="186">
        <f>D40</f>
        <v>0</v>
      </c>
      <c r="E39" s="288">
        <f>E40</f>
        <v>200000</v>
      </c>
    </row>
    <row r="40" spans="1:5" ht="17.25" customHeight="1">
      <c r="A40" s="68" t="s">
        <v>287</v>
      </c>
      <c r="B40" s="71" t="s">
        <v>202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332</v>
      </c>
      <c r="B41" s="90" t="s">
        <v>203</v>
      </c>
      <c r="C41" s="91">
        <f>C42</f>
        <v>362000</v>
      </c>
      <c r="D41" s="186">
        <f>D42</f>
        <v>0</v>
      </c>
      <c r="E41" s="288">
        <f>E42</f>
        <v>362000</v>
      </c>
    </row>
    <row r="42" spans="1:5" ht="15">
      <c r="A42" s="69" t="s">
        <v>289</v>
      </c>
      <c r="B42" s="90" t="s">
        <v>203</v>
      </c>
      <c r="C42" s="98">
        <v>362000</v>
      </c>
      <c r="D42" s="78"/>
      <c r="E42" s="98">
        <f>C42+D42</f>
        <v>362000</v>
      </c>
    </row>
    <row r="43" spans="1:5" ht="15">
      <c r="A43" s="68" t="s">
        <v>334</v>
      </c>
      <c r="B43" s="71" t="s">
        <v>333</v>
      </c>
      <c r="C43" s="91">
        <f>C44</f>
        <v>720000</v>
      </c>
      <c r="D43" s="186">
        <f>D44</f>
        <v>0</v>
      </c>
      <c r="E43" s="288">
        <f>E44</f>
        <v>720000</v>
      </c>
    </row>
    <row r="44" spans="1:5" ht="27.75" customHeight="1">
      <c r="A44" s="68" t="s">
        <v>288</v>
      </c>
      <c r="B44" s="71" t="s">
        <v>355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749</v>
      </c>
      <c r="B45" s="131" t="s">
        <v>748</v>
      </c>
      <c r="C45" s="98">
        <f>C46+C47</f>
        <v>274355.42</v>
      </c>
      <c r="D45" s="98">
        <f>D46+D47</f>
        <v>1000000</v>
      </c>
      <c r="E45" s="98">
        <f>E46+E47</f>
        <v>1274355.42</v>
      </c>
    </row>
    <row r="46" spans="1:5" ht="27.75" customHeight="1">
      <c r="A46" s="130" t="s">
        <v>747</v>
      </c>
      <c r="B46" s="131" t="s">
        <v>673</v>
      </c>
      <c r="C46" s="98">
        <v>0</v>
      </c>
      <c r="D46" s="79"/>
      <c r="E46" s="98">
        <f>C46+D46</f>
        <v>0</v>
      </c>
    </row>
    <row r="47" spans="1:5" ht="27.75" customHeight="1">
      <c r="A47" s="130" t="s">
        <v>907</v>
      </c>
      <c r="B47" s="131" t="s">
        <v>673</v>
      </c>
      <c r="C47" s="98">
        <v>274355.42</v>
      </c>
      <c r="D47" s="79">
        <v>1000000</v>
      </c>
      <c r="E47" s="98">
        <f>C47+D47</f>
        <v>1274355.42</v>
      </c>
    </row>
    <row r="48" spans="1:5" ht="27.75" customHeight="1">
      <c r="A48" s="28" t="s">
        <v>204</v>
      </c>
      <c r="B48" s="5" t="s">
        <v>205</v>
      </c>
      <c r="C48" s="96">
        <f aca="true" t="shared" si="0" ref="C48:E49">C49</f>
        <v>600000</v>
      </c>
      <c r="D48" s="189">
        <f t="shared" si="0"/>
        <v>0</v>
      </c>
      <c r="E48" s="289">
        <f t="shared" si="0"/>
        <v>600000</v>
      </c>
    </row>
    <row r="49" spans="1:5" ht="18" customHeight="1">
      <c r="A49" s="89" t="s">
        <v>206</v>
      </c>
      <c r="B49" s="66" t="s">
        <v>207</v>
      </c>
      <c r="C49" s="91">
        <f t="shared" si="0"/>
        <v>600000</v>
      </c>
      <c r="D49" s="186">
        <f t="shared" si="0"/>
        <v>0</v>
      </c>
      <c r="E49" s="288">
        <f t="shared" si="0"/>
        <v>600000</v>
      </c>
    </row>
    <row r="50" spans="1:5" ht="17.25" customHeight="1">
      <c r="A50" s="92" t="s">
        <v>208</v>
      </c>
      <c r="B50" s="66" t="s">
        <v>209</v>
      </c>
      <c r="C50" s="98">
        <v>600000</v>
      </c>
      <c r="D50" s="78"/>
      <c r="E50" s="98">
        <f>C50+D50</f>
        <v>600000</v>
      </c>
    </row>
    <row r="51" spans="1:5" ht="17.25" customHeight="1">
      <c r="A51" s="94" t="s">
        <v>382</v>
      </c>
      <c r="B51" s="97" t="s">
        <v>383</v>
      </c>
      <c r="C51" s="104">
        <f aca="true" t="shared" si="1" ref="C51:E52">C52</f>
        <v>100000</v>
      </c>
      <c r="D51" s="104">
        <f t="shared" si="1"/>
        <v>0</v>
      </c>
      <c r="E51" s="104">
        <f t="shared" si="1"/>
        <v>100000</v>
      </c>
    </row>
    <row r="52" spans="1:5" ht="26.25" customHeight="1">
      <c r="A52" s="92" t="s">
        <v>384</v>
      </c>
      <c r="B52" s="66" t="s">
        <v>385</v>
      </c>
      <c r="C52" s="98">
        <f t="shared" si="1"/>
        <v>100000</v>
      </c>
      <c r="D52" s="98">
        <f t="shared" si="1"/>
        <v>0</v>
      </c>
      <c r="E52" s="98">
        <f t="shared" si="1"/>
        <v>100000</v>
      </c>
    </row>
    <row r="53" spans="1:5" ht="27.75" customHeight="1">
      <c r="A53" s="92" t="s">
        <v>386</v>
      </c>
      <c r="B53" s="66" t="s">
        <v>387</v>
      </c>
      <c r="C53" s="98">
        <v>100000</v>
      </c>
      <c r="D53" s="78"/>
      <c r="E53" s="98">
        <f>C53+D53</f>
        <v>100000</v>
      </c>
    </row>
    <row r="54" spans="1:5" ht="29.25" customHeight="1">
      <c r="A54" s="28" t="s">
        <v>210</v>
      </c>
      <c r="B54" s="5" t="s">
        <v>211</v>
      </c>
      <c r="C54" s="96">
        <f>C57+C55</f>
        <v>4317861</v>
      </c>
      <c r="D54" s="228">
        <f>D57+D55</f>
        <v>1500000</v>
      </c>
      <c r="E54" s="289">
        <f>E57+E55</f>
        <v>5817861</v>
      </c>
    </row>
    <row r="55" spans="1:5" ht="24" customHeight="1">
      <c r="A55" s="227" t="s">
        <v>886</v>
      </c>
      <c r="B55" s="229" t="s">
        <v>887</v>
      </c>
      <c r="C55" s="75">
        <f>C56</f>
        <v>2565.68</v>
      </c>
      <c r="D55" s="75">
        <f>D56</f>
        <v>0</v>
      </c>
      <c r="E55" s="75">
        <f>E56</f>
        <v>2565.68</v>
      </c>
    </row>
    <row r="56" spans="1:5" ht="29.25" customHeight="1">
      <c r="A56" s="227" t="s">
        <v>888</v>
      </c>
      <c r="B56" s="229" t="s">
        <v>889</v>
      </c>
      <c r="C56" s="75">
        <v>2565.68</v>
      </c>
      <c r="D56" s="75"/>
      <c r="E56" s="75">
        <f>C56+D56</f>
        <v>2565.68</v>
      </c>
    </row>
    <row r="57" spans="1:5" ht="54.75" customHeight="1">
      <c r="A57" s="68" t="s">
        <v>335</v>
      </c>
      <c r="B57" s="71" t="s">
        <v>212</v>
      </c>
      <c r="C57" s="91">
        <f>C58+C61</f>
        <v>4315295.32</v>
      </c>
      <c r="D57" s="186">
        <f>D58+D61</f>
        <v>1500000</v>
      </c>
      <c r="E57" s="288">
        <f>E58+E61</f>
        <v>5815295.32</v>
      </c>
    </row>
    <row r="58" spans="1:5" ht="40.5" customHeight="1">
      <c r="A58" s="89" t="s">
        <v>213</v>
      </c>
      <c r="B58" s="71" t="s">
        <v>214</v>
      </c>
      <c r="C58" s="91">
        <f>C59+C60</f>
        <v>4048352.32</v>
      </c>
      <c r="D58" s="186">
        <f>D59+D60</f>
        <v>1500000</v>
      </c>
      <c r="E58" s="288">
        <f>E59+E60</f>
        <v>5548352.32</v>
      </c>
    </row>
    <row r="59" spans="1:5" ht="65.25" customHeight="1">
      <c r="A59" s="92" t="s">
        <v>292</v>
      </c>
      <c r="B59" s="71" t="s">
        <v>336</v>
      </c>
      <c r="C59" s="98">
        <v>3710872.32</v>
      </c>
      <c r="D59" s="79">
        <v>1500000</v>
      </c>
      <c r="E59" s="98">
        <f>C59+D59</f>
        <v>5210872.32</v>
      </c>
    </row>
    <row r="60" spans="1:5" ht="53.25" customHeight="1">
      <c r="A60" s="92" t="s">
        <v>215</v>
      </c>
      <c r="B60" s="71" t="s">
        <v>337</v>
      </c>
      <c r="C60" s="98">
        <v>337480</v>
      </c>
      <c r="D60" s="78"/>
      <c r="E60" s="98">
        <f>C60+D60</f>
        <v>337480</v>
      </c>
    </row>
    <row r="61" spans="1:5" ht="53.25" customHeight="1">
      <c r="A61" s="68" t="s">
        <v>338</v>
      </c>
      <c r="B61" s="71" t="s">
        <v>753</v>
      </c>
      <c r="C61" s="91">
        <f>C62</f>
        <v>266943</v>
      </c>
      <c r="D61" s="186">
        <f>D62</f>
        <v>0</v>
      </c>
      <c r="E61" s="288">
        <f>E62</f>
        <v>266943</v>
      </c>
    </row>
    <row r="62" spans="1:5" ht="40.5" customHeight="1">
      <c r="A62" s="68" t="s">
        <v>285</v>
      </c>
      <c r="B62" s="71" t="s">
        <v>216</v>
      </c>
      <c r="C62" s="98">
        <v>266943</v>
      </c>
      <c r="D62" s="78"/>
      <c r="E62" s="98">
        <f>C62+D62</f>
        <v>266943</v>
      </c>
    </row>
    <row r="63" spans="1:5" ht="15">
      <c r="A63" s="28" t="s">
        <v>679</v>
      </c>
      <c r="B63" s="128" t="s">
        <v>680</v>
      </c>
      <c r="C63" s="104">
        <f>C64</f>
        <v>1154760</v>
      </c>
      <c r="D63" s="104">
        <f>D64</f>
        <v>0</v>
      </c>
      <c r="E63" s="104">
        <f>E64</f>
        <v>1154760</v>
      </c>
    </row>
    <row r="64" spans="1:5" ht="15">
      <c r="A64" s="127" t="s">
        <v>681</v>
      </c>
      <c r="B64" s="66" t="s">
        <v>682</v>
      </c>
      <c r="C64" s="98">
        <f>C65+C66+C67+C68</f>
        <v>1154760</v>
      </c>
      <c r="D64" s="98">
        <f>D65+D66+D67+D68</f>
        <v>0</v>
      </c>
      <c r="E64" s="98">
        <f>E65+E66+E67+E68</f>
        <v>1154760</v>
      </c>
    </row>
    <row r="65" spans="1:5" ht="26.25">
      <c r="A65" s="126" t="s">
        <v>683</v>
      </c>
      <c r="B65" s="125" t="s">
        <v>684</v>
      </c>
      <c r="C65" s="98">
        <v>21480</v>
      </c>
      <c r="D65" s="78"/>
      <c r="E65" s="98">
        <f>C65+D65</f>
        <v>21480</v>
      </c>
    </row>
    <row r="66" spans="1:5" ht="15">
      <c r="A66" s="126" t="s">
        <v>685</v>
      </c>
      <c r="B66" s="125" t="s">
        <v>686</v>
      </c>
      <c r="C66" s="98">
        <v>1870</v>
      </c>
      <c r="D66" s="78"/>
      <c r="E66" s="98">
        <f>C66+D66</f>
        <v>1870</v>
      </c>
    </row>
    <row r="67" spans="1:5" ht="15">
      <c r="A67" s="126" t="s">
        <v>687</v>
      </c>
      <c r="B67" s="125" t="s">
        <v>688</v>
      </c>
      <c r="C67" s="98">
        <v>419720</v>
      </c>
      <c r="D67" s="78"/>
      <c r="E67" s="98">
        <f>C67+D67</f>
        <v>419720</v>
      </c>
    </row>
    <row r="68" spans="1:5" ht="15">
      <c r="A68" s="126" t="s">
        <v>689</v>
      </c>
      <c r="B68" s="125" t="s">
        <v>690</v>
      </c>
      <c r="C68" s="98">
        <v>711690</v>
      </c>
      <c r="D68" s="78"/>
      <c r="E68" s="98">
        <f>C68+D68</f>
        <v>711690</v>
      </c>
    </row>
    <row r="69" spans="1:5" ht="29.25" customHeight="1">
      <c r="A69" s="28" t="s">
        <v>217</v>
      </c>
      <c r="B69" s="5" t="s">
        <v>304</v>
      </c>
      <c r="C69" s="96">
        <f aca="true" t="shared" si="2" ref="C69:E70">C70</f>
        <v>1897372.6</v>
      </c>
      <c r="D69" s="189">
        <f t="shared" si="2"/>
        <v>0</v>
      </c>
      <c r="E69" s="289">
        <f t="shared" si="2"/>
        <v>1897372.6</v>
      </c>
    </row>
    <row r="70" spans="1:5" ht="19.5" customHeight="1">
      <c r="A70" s="89" t="s">
        <v>218</v>
      </c>
      <c r="B70" s="71" t="s">
        <v>219</v>
      </c>
      <c r="C70" s="91">
        <f t="shared" si="2"/>
        <v>1897372.6</v>
      </c>
      <c r="D70" s="186">
        <f t="shared" si="2"/>
        <v>0</v>
      </c>
      <c r="E70" s="288">
        <f t="shared" si="2"/>
        <v>1897372.6</v>
      </c>
    </row>
    <row r="71" spans="1:5" ht="17.25" customHeight="1">
      <c r="A71" s="89" t="s">
        <v>220</v>
      </c>
      <c r="B71" s="71" t="s">
        <v>221</v>
      </c>
      <c r="C71" s="91">
        <f>C72+C73</f>
        <v>1897372.6</v>
      </c>
      <c r="D71" s="186">
        <f>D72+D73</f>
        <v>0</v>
      </c>
      <c r="E71" s="288">
        <f>E72+E73</f>
        <v>1897372.6</v>
      </c>
    </row>
    <row r="72" spans="1:5" ht="25.5" customHeight="1">
      <c r="A72" s="92" t="s">
        <v>222</v>
      </c>
      <c r="B72" s="71" t="s">
        <v>223</v>
      </c>
      <c r="C72" s="98">
        <v>15000</v>
      </c>
      <c r="D72" s="78"/>
      <c r="E72" s="98">
        <f>C72+D72</f>
        <v>15000</v>
      </c>
    </row>
    <row r="73" spans="1:5" ht="27.75" customHeight="1">
      <c r="A73" s="92" t="s">
        <v>224</v>
      </c>
      <c r="B73" s="90" t="s">
        <v>223</v>
      </c>
      <c r="C73" s="98">
        <v>1882372.6</v>
      </c>
      <c r="D73" s="78"/>
      <c r="E73" s="98">
        <f>C73+D73</f>
        <v>1882372.6</v>
      </c>
    </row>
    <row r="74" spans="1:5" ht="21" customHeight="1">
      <c r="A74" s="28" t="s">
        <v>225</v>
      </c>
      <c r="B74" s="128" t="s">
        <v>226</v>
      </c>
      <c r="C74" s="96">
        <f aca="true" t="shared" si="3" ref="C74:E75">C75</f>
        <v>1856900</v>
      </c>
      <c r="D74" s="189">
        <f t="shared" si="3"/>
        <v>1000000</v>
      </c>
      <c r="E74" s="289">
        <f t="shared" si="3"/>
        <v>2856900</v>
      </c>
    </row>
    <row r="75" spans="1:5" ht="26.25" customHeight="1">
      <c r="A75" s="68" t="s">
        <v>342</v>
      </c>
      <c r="B75" s="71" t="s">
        <v>339</v>
      </c>
      <c r="C75" s="91">
        <f t="shared" si="3"/>
        <v>1856900</v>
      </c>
      <c r="D75" s="186">
        <f t="shared" si="3"/>
        <v>1000000</v>
      </c>
      <c r="E75" s="288">
        <f t="shared" si="3"/>
        <v>2856900</v>
      </c>
    </row>
    <row r="76" spans="1:5" ht="25.5" customHeight="1">
      <c r="A76" s="68" t="s">
        <v>343</v>
      </c>
      <c r="B76" s="71" t="s">
        <v>227</v>
      </c>
      <c r="C76" s="91">
        <f>C77+C78</f>
        <v>1856900</v>
      </c>
      <c r="D76" s="186">
        <f>D77+D78</f>
        <v>1000000</v>
      </c>
      <c r="E76" s="288">
        <f>E77+E78</f>
        <v>2856900</v>
      </c>
    </row>
    <row r="77" spans="1:5" ht="39.75" customHeight="1">
      <c r="A77" s="68" t="s">
        <v>344</v>
      </c>
      <c r="B77" s="71" t="s">
        <v>340</v>
      </c>
      <c r="C77" s="98">
        <v>1749700</v>
      </c>
      <c r="D77" s="79">
        <v>1000000</v>
      </c>
      <c r="E77" s="98">
        <f>C77+D77</f>
        <v>2749700</v>
      </c>
    </row>
    <row r="78" spans="1:5" ht="29.25" customHeight="1">
      <c r="A78" s="68" t="s">
        <v>345</v>
      </c>
      <c r="B78" s="71" t="s">
        <v>341</v>
      </c>
      <c r="C78" s="98">
        <v>107200</v>
      </c>
      <c r="D78" s="78"/>
      <c r="E78" s="98">
        <f>C78+D78</f>
        <v>107200</v>
      </c>
    </row>
    <row r="79" spans="1:5" ht="17.25" customHeight="1">
      <c r="A79" s="28" t="s">
        <v>228</v>
      </c>
      <c r="B79" s="97" t="s">
        <v>229</v>
      </c>
      <c r="C79" s="96">
        <f>C80+C81+C82+C83+C84</f>
        <v>24387.489999999998</v>
      </c>
      <c r="D79" s="189">
        <f>D80+D81+D82+D83+D84</f>
        <v>0</v>
      </c>
      <c r="E79" s="289">
        <f>E80+E81+E82+E83+E84</f>
        <v>24387.489999999998</v>
      </c>
    </row>
    <row r="80" spans="1:5" ht="54.75" customHeight="1">
      <c r="A80" s="92" t="s">
        <v>388</v>
      </c>
      <c r="B80" s="105" t="s">
        <v>389</v>
      </c>
      <c r="C80" s="91">
        <v>932.5</v>
      </c>
      <c r="D80" s="78"/>
      <c r="E80" s="288">
        <f>C80+D80</f>
        <v>932.5</v>
      </c>
    </row>
    <row r="81" spans="1:5" ht="65.25" customHeight="1">
      <c r="A81" s="92" t="s">
        <v>390</v>
      </c>
      <c r="B81" s="105" t="s">
        <v>391</v>
      </c>
      <c r="C81" s="91">
        <v>6250</v>
      </c>
      <c r="D81" s="78"/>
      <c r="E81" s="288">
        <f>C81+D81</f>
        <v>6250</v>
      </c>
    </row>
    <row r="82" spans="1:5" ht="53.25" customHeight="1">
      <c r="A82" s="92" t="s">
        <v>392</v>
      </c>
      <c r="B82" s="105" t="s">
        <v>393</v>
      </c>
      <c r="C82" s="91">
        <v>0</v>
      </c>
      <c r="D82" s="78"/>
      <c r="E82" s="288">
        <f>C82+D82</f>
        <v>0</v>
      </c>
    </row>
    <row r="83" spans="1:5" ht="54" customHeight="1">
      <c r="A83" s="106" t="s">
        <v>394</v>
      </c>
      <c r="B83" s="107" t="s">
        <v>395</v>
      </c>
      <c r="C83" s="91">
        <v>2254.99</v>
      </c>
      <c r="D83" s="78"/>
      <c r="E83" s="288">
        <f>C83+D83</f>
        <v>2254.99</v>
      </c>
    </row>
    <row r="84" spans="1:5" ht="55.5" customHeight="1">
      <c r="A84" s="68" t="s">
        <v>396</v>
      </c>
      <c r="B84" s="71" t="s">
        <v>397</v>
      </c>
      <c r="C84" s="98">
        <v>14950</v>
      </c>
      <c r="D84" s="78"/>
      <c r="E84" s="288">
        <f>C84+D84</f>
        <v>14950</v>
      </c>
    </row>
    <row r="85" spans="1:5" ht="16.5" customHeight="1">
      <c r="A85" s="28" t="s">
        <v>230</v>
      </c>
      <c r="B85" s="97" t="s">
        <v>231</v>
      </c>
      <c r="C85" s="96">
        <f aca="true" t="shared" si="4" ref="C85:E86">C86</f>
        <v>216500</v>
      </c>
      <c r="D85" s="189">
        <f t="shared" si="4"/>
        <v>117450</v>
      </c>
      <c r="E85" s="289">
        <f t="shared" si="4"/>
        <v>333950</v>
      </c>
    </row>
    <row r="86" spans="1:5" ht="19.5" customHeight="1">
      <c r="A86" s="89" t="s">
        <v>232</v>
      </c>
      <c r="B86" s="66" t="s">
        <v>233</v>
      </c>
      <c r="C86" s="91">
        <f t="shared" si="4"/>
        <v>216500</v>
      </c>
      <c r="D86" s="186">
        <f t="shared" si="4"/>
        <v>117450</v>
      </c>
      <c r="E86" s="288">
        <f t="shared" si="4"/>
        <v>333950</v>
      </c>
    </row>
    <row r="87" spans="1:5" ht="18" customHeight="1">
      <c r="A87" s="92" t="s">
        <v>234</v>
      </c>
      <c r="B87" s="66" t="s">
        <v>235</v>
      </c>
      <c r="C87" s="98">
        <v>216500</v>
      </c>
      <c r="D87" s="78">
        <v>117450</v>
      </c>
      <c r="E87" s="98">
        <f>C87+D87</f>
        <v>333950</v>
      </c>
    </row>
    <row r="88" spans="1:5" ht="17.25" customHeight="1">
      <c r="A88" s="28" t="s">
        <v>236</v>
      </c>
      <c r="B88" s="5" t="s">
        <v>237</v>
      </c>
      <c r="C88" s="96">
        <f>C89+C127+C124</f>
        <v>239258810.5</v>
      </c>
      <c r="D88" s="228">
        <f>D89+D124+D127</f>
        <v>1412189.22</v>
      </c>
      <c r="E88" s="289">
        <f>E89+E127+E124</f>
        <v>240670999.72000003</v>
      </c>
    </row>
    <row r="89" spans="1:5" ht="31.5" customHeight="1">
      <c r="A89" s="28" t="s">
        <v>238</v>
      </c>
      <c r="B89" s="5" t="s">
        <v>239</v>
      </c>
      <c r="C89" s="96">
        <f>C90+C95+C108+C117</f>
        <v>239528523.51</v>
      </c>
      <c r="D89" s="189">
        <f>D90+D95+D108+D117</f>
        <v>1412189.22</v>
      </c>
      <c r="E89" s="289">
        <f>E90+E95+E108+E117</f>
        <v>240940712.73000002</v>
      </c>
    </row>
    <row r="90" spans="1:5" ht="17.25" customHeight="1">
      <c r="A90" s="28" t="s">
        <v>295</v>
      </c>
      <c r="B90" s="5" t="s">
        <v>274</v>
      </c>
      <c r="C90" s="96">
        <f>C91</f>
        <v>104728870.87</v>
      </c>
      <c r="D90" s="189">
        <f>D91</f>
        <v>639296.97</v>
      </c>
      <c r="E90" s="289">
        <f>E91</f>
        <v>105368167.84</v>
      </c>
    </row>
    <row r="91" spans="1:5" ht="16.5" customHeight="1">
      <c r="A91" s="89" t="s">
        <v>296</v>
      </c>
      <c r="B91" s="90" t="s">
        <v>240</v>
      </c>
      <c r="C91" s="91">
        <f>C92+C94</f>
        <v>104728870.87</v>
      </c>
      <c r="D91" s="186">
        <f>D92+D94</f>
        <v>639296.97</v>
      </c>
      <c r="E91" s="288">
        <f>E92+E94</f>
        <v>105368167.84</v>
      </c>
    </row>
    <row r="92" spans="1:5" ht="26.25">
      <c r="A92" s="92" t="s">
        <v>297</v>
      </c>
      <c r="B92" s="152" t="s">
        <v>754</v>
      </c>
      <c r="C92" s="98">
        <v>92720200</v>
      </c>
      <c r="D92" s="78"/>
      <c r="E92" s="98">
        <f>C92+D92</f>
        <v>92720200</v>
      </c>
    </row>
    <row r="93" spans="1:5" ht="22.5" customHeight="1">
      <c r="A93" s="92" t="s">
        <v>298</v>
      </c>
      <c r="B93" s="90" t="s">
        <v>293</v>
      </c>
      <c r="C93" s="91">
        <f>C94</f>
        <v>12008670.87</v>
      </c>
      <c r="D93" s="186">
        <f>D94</f>
        <v>639296.97</v>
      </c>
      <c r="E93" s="288">
        <f>E94</f>
        <v>12647967.84</v>
      </c>
    </row>
    <row r="94" spans="1:5" ht="26.25" customHeight="1">
      <c r="A94" s="92" t="s">
        <v>299</v>
      </c>
      <c r="B94" s="90" t="s">
        <v>291</v>
      </c>
      <c r="C94" s="98">
        <v>12008670.87</v>
      </c>
      <c r="D94" s="79">
        <v>639296.97</v>
      </c>
      <c r="E94" s="98">
        <f>C94+D94</f>
        <v>12647967.84</v>
      </c>
    </row>
    <row r="95" spans="1:5" ht="27" customHeight="1">
      <c r="A95" s="28" t="s">
        <v>300</v>
      </c>
      <c r="B95" s="5" t="s">
        <v>241</v>
      </c>
      <c r="C95" s="96">
        <f>C106+C100+C102+C104+C99+C96</f>
        <v>49642415.6</v>
      </c>
      <c r="D95" s="252">
        <f>D106+D100+D102+D104+D99+D96</f>
        <v>0</v>
      </c>
      <c r="E95" s="289">
        <f>E106+E100+E102+E104+E99+E96</f>
        <v>49642415.6</v>
      </c>
    </row>
    <row r="96" spans="1:5" ht="41.25" customHeight="1">
      <c r="A96" s="249" t="s">
        <v>912</v>
      </c>
      <c r="B96" s="250" t="s">
        <v>913</v>
      </c>
      <c r="C96" s="251">
        <f>C97</f>
        <v>20384139.6</v>
      </c>
      <c r="D96" s="251">
        <f>D97</f>
        <v>0</v>
      </c>
      <c r="E96" s="288">
        <f>C96+D96</f>
        <v>20384139.6</v>
      </c>
    </row>
    <row r="97" spans="1:5" ht="40.5" customHeight="1">
      <c r="A97" s="249" t="s">
        <v>914</v>
      </c>
      <c r="B97" s="250" t="s">
        <v>915</v>
      </c>
      <c r="C97" s="251">
        <v>20384139.6</v>
      </c>
      <c r="D97" s="251"/>
      <c r="E97" s="288">
        <f>C97+D97</f>
        <v>20384139.6</v>
      </c>
    </row>
    <row r="98" spans="1:5" ht="27" customHeight="1">
      <c r="A98" s="210" t="s">
        <v>852</v>
      </c>
      <c r="B98" s="211" t="s">
        <v>855</v>
      </c>
      <c r="C98" s="209">
        <f>C99</f>
        <v>4647852</v>
      </c>
      <c r="D98" s="209">
        <f>D99</f>
        <v>0</v>
      </c>
      <c r="E98" s="288">
        <f>C98+D98</f>
        <v>4647852</v>
      </c>
    </row>
    <row r="99" spans="1:5" ht="27" customHeight="1">
      <c r="A99" s="210" t="s">
        <v>853</v>
      </c>
      <c r="B99" s="211" t="s">
        <v>856</v>
      </c>
      <c r="C99" s="209">
        <v>4647852</v>
      </c>
      <c r="D99" s="79"/>
      <c r="E99" s="288">
        <f>C99+D99</f>
        <v>4647852</v>
      </c>
    </row>
    <row r="100" spans="1:5" ht="43.5" customHeight="1">
      <c r="A100" s="42" t="s">
        <v>674</v>
      </c>
      <c r="B100" s="39" t="s">
        <v>675</v>
      </c>
      <c r="C100" s="91">
        <f>C101</f>
        <v>3718929.6</v>
      </c>
      <c r="D100" s="186">
        <f>D101</f>
        <v>0</v>
      </c>
      <c r="E100" s="288">
        <f>E101</f>
        <v>3718929.6</v>
      </c>
    </row>
    <row r="101" spans="1:5" ht="40.5" customHeight="1">
      <c r="A101" s="42" t="s">
        <v>676</v>
      </c>
      <c r="B101" s="39" t="s">
        <v>677</v>
      </c>
      <c r="C101" s="91">
        <v>3718929.6</v>
      </c>
      <c r="D101" s="78"/>
      <c r="E101" s="288">
        <f>C101+D101</f>
        <v>3718929.6</v>
      </c>
    </row>
    <row r="102" spans="1:5" ht="55.5" customHeight="1">
      <c r="A102" s="108" t="s">
        <v>398</v>
      </c>
      <c r="B102" s="109" t="s">
        <v>399</v>
      </c>
      <c r="C102" s="75">
        <f>C103</f>
        <v>5523790.49</v>
      </c>
      <c r="D102" s="75">
        <f>D103</f>
        <v>0</v>
      </c>
      <c r="E102" s="75">
        <f>E103</f>
        <v>5523790.49</v>
      </c>
    </row>
    <row r="103" spans="1:5" ht="54" customHeight="1">
      <c r="A103" s="165" t="s">
        <v>400</v>
      </c>
      <c r="B103" s="109" t="s">
        <v>401</v>
      </c>
      <c r="C103" s="75">
        <v>5523790.49</v>
      </c>
      <c r="D103" s="79"/>
      <c r="E103" s="75">
        <f>C103+D103</f>
        <v>5523790.49</v>
      </c>
    </row>
    <row r="104" spans="1:5" ht="15">
      <c r="A104" s="165" t="s">
        <v>826</v>
      </c>
      <c r="B104" s="110" t="s">
        <v>867</v>
      </c>
      <c r="C104" s="75">
        <f>C105</f>
        <v>141909</v>
      </c>
      <c r="D104" s="75">
        <f>D105</f>
        <v>0</v>
      </c>
      <c r="E104" s="75">
        <f>E105</f>
        <v>141909</v>
      </c>
    </row>
    <row r="105" spans="1:5" ht="15">
      <c r="A105" s="165" t="s">
        <v>827</v>
      </c>
      <c r="B105" s="110" t="s">
        <v>868</v>
      </c>
      <c r="C105" s="75">
        <v>141909</v>
      </c>
      <c r="D105" s="198"/>
      <c r="E105" s="75">
        <f>C105+D105</f>
        <v>141909</v>
      </c>
    </row>
    <row r="106" spans="1:5" ht="15">
      <c r="A106" s="89" t="s">
        <v>301</v>
      </c>
      <c r="B106" s="67" t="s">
        <v>242</v>
      </c>
      <c r="C106" s="91">
        <f>C107</f>
        <v>15225794.91</v>
      </c>
      <c r="D106" s="186">
        <f>D107</f>
        <v>0</v>
      </c>
      <c r="E106" s="288">
        <f>E107</f>
        <v>15225794.91</v>
      </c>
    </row>
    <row r="107" spans="1:5" ht="15">
      <c r="A107" s="92" t="s">
        <v>302</v>
      </c>
      <c r="B107" s="67" t="s">
        <v>243</v>
      </c>
      <c r="C107" s="98">
        <v>15225794.91</v>
      </c>
      <c r="D107" s="78"/>
      <c r="E107" s="98">
        <f>C107+D107</f>
        <v>15225794.91</v>
      </c>
    </row>
    <row r="108" spans="1:5" ht="16.5" customHeight="1">
      <c r="A108" s="28" t="s">
        <v>303</v>
      </c>
      <c r="B108" s="70" t="s">
        <v>346</v>
      </c>
      <c r="C108" s="96">
        <f>C113+C115+C109+C111</f>
        <v>78682870.86</v>
      </c>
      <c r="D108" s="291">
        <f>D113+D115+D109+D111</f>
        <v>772892.25</v>
      </c>
      <c r="E108" s="289">
        <f>E113+E115+E109+E111</f>
        <v>79455763.11</v>
      </c>
    </row>
    <row r="109" spans="1:5" ht="26.25">
      <c r="A109" s="89" t="s">
        <v>373</v>
      </c>
      <c r="B109" s="71" t="s">
        <v>244</v>
      </c>
      <c r="C109" s="91">
        <f>C110</f>
        <v>1740849.05</v>
      </c>
      <c r="D109" s="290">
        <f>D110</f>
        <v>0</v>
      </c>
      <c r="E109" s="288">
        <f>E110</f>
        <v>1740849.05</v>
      </c>
    </row>
    <row r="110" spans="1:5" ht="26.25">
      <c r="A110" s="92" t="s">
        <v>372</v>
      </c>
      <c r="B110" s="71" t="s">
        <v>245</v>
      </c>
      <c r="C110" s="98">
        <v>1740849.05</v>
      </c>
      <c r="D110" s="79"/>
      <c r="E110" s="98">
        <f>C110+D110</f>
        <v>1740849.05</v>
      </c>
    </row>
    <row r="111" spans="1:5" ht="42" customHeight="1">
      <c r="A111" s="69" t="s">
        <v>351</v>
      </c>
      <c r="B111" s="71" t="s">
        <v>347</v>
      </c>
      <c r="C111" s="91">
        <f>C112</f>
        <v>2124500.4</v>
      </c>
      <c r="D111" s="186">
        <f>D112</f>
        <v>0</v>
      </c>
      <c r="E111" s="288">
        <f>E112</f>
        <v>2124500.4</v>
      </c>
    </row>
    <row r="112" spans="1:5" ht="41.25" customHeight="1">
      <c r="A112" s="69" t="s">
        <v>354</v>
      </c>
      <c r="B112" s="71" t="s">
        <v>348</v>
      </c>
      <c r="C112" s="91">
        <v>2124500.4</v>
      </c>
      <c r="D112" s="78"/>
      <c r="E112" s="288">
        <f>C112+D112</f>
        <v>2124500.4</v>
      </c>
    </row>
    <row r="113" spans="1:5" ht="41.25" customHeight="1">
      <c r="A113" s="69" t="s">
        <v>352</v>
      </c>
      <c r="B113" s="71" t="s">
        <v>349</v>
      </c>
      <c r="C113" s="91">
        <f>C114</f>
        <v>11045.41</v>
      </c>
      <c r="D113" s="186">
        <f>D114</f>
        <v>0</v>
      </c>
      <c r="E113" s="288">
        <f>E114</f>
        <v>11045.41</v>
      </c>
    </row>
    <row r="114" spans="1:5" ht="42" customHeight="1">
      <c r="A114" s="69" t="s">
        <v>305</v>
      </c>
      <c r="B114" s="71" t="s">
        <v>350</v>
      </c>
      <c r="C114" s="98">
        <v>11045.41</v>
      </c>
      <c r="D114" s="78"/>
      <c r="E114" s="98">
        <f>C114+D114</f>
        <v>11045.41</v>
      </c>
    </row>
    <row r="115" spans="1:5" ht="15">
      <c r="A115" s="69" t="s">
        <v>353</v>
      </c>
      <c r="B115" s="71" t="s">
        <v>246</v>
      </c>
      <c r="C115" s="91">
        <f>C116</f>
        <v>74806476</v>
      </c>
      <c r="D115" s="186">
        <f>D116</f>
        <v>772892.25</v>
      </c>
      <c r="E115" s="288">
        <f>E116</f>
        <v>75579368.25</v>
      </c>
    </row>
    <row r="116" spans="1:5" ht="15">
      <c r="A116" s="69" t="s">
        <v>306</v>
      </c>
      <c r="B116" s="71" t="s">
        <v>247</v>
      </c>
      <c r="C116" s="98">
        <v>74806476</v>
      </c>
      <c r="D116" s="78">
        <v>772892.25</v>
      </c>
      <c r="E116" s="98">
        <f>C116+D116</f>
        <v>75579368.25</v>
      </c>
    </row>
    <row r="117" spans="1:5" ht="15">
      <c r="A117" s="49" t="s">
        <v>402</v>
      </c>
      <c r="B117" s="60" t="s">
        <v>403</v>
      </c>
      <c r="C117" s="104">
        <f>C118+C121+C122</f>
        <v>6474366.18</v>
      </c>
      <c r="D117" s="104">
        <f>D118+D121+D122</f>
        <v>0</v>
      </c>
      <c r="E117" s="104">
        <f>E118+E121+E122</f>
        <v>6474366.18</v>
      </c>
    </row>
    <row r="118" spans="1:5" ht="39">
      <c r="A118" s="25" t="s">
        <v>404</v>
      </c>
      <c r="B118" s="39" t="s">
        <v>405</v>
      </c>
      <c r="C118" s="98">
        <f>C119</f>
        <v>293180</v>
      </c>
      <c r="D118" s="98">
        <f>D119</f>
        <v>0</v>
      </c>
      <c r="E118" s="98">
        <f>E119</f>
        <v>293180</v>
      </c>
    </row>
    <row r="119" spans="1:5" ht="39">
      <c r="A119" s="95" t="s">
        <v>406</v>
      </c>
      <c r="B119" s="39" t="s">
        <v>286</v>
      </c>
      <c r="C119" s="98">
        <v>293180</v>
      </c>
      <c r="D119" s="79"/>
      <c r="E119" s="98">
        <f>C119+D119</f>
        <v>293180</v>
      </c>
    </row>
    <row r="120" spans="1:5" ht="39">
      <c r="A120" s="95" t="s">
        <v>407</v>
      </c>
      <c r="B120" s="39" t="s">
        <v>755</v>
      </c>
      <c r="C120" s="98">
        <f>C121</f>
        <v>4140360</v>
      </c>
      <c r="D120" s="98">
        <f>D121</f>
        <v>0</v>
      </c>
      <c r="E120" s="98">
        <f>E121</f>
        <v>4140360</v>
      </c>
    </row>
    <row r="121" spans="1:5" ht="39">
      <c r="A121" s="95" t="s">
        <v>408</v>
      </c>
      <c r="B121" s="39" t="s">
        <v>756</v>
      </c>
      <c r="C121" s="98">
        <v>4140360</v>
      </c>
      <c r="D121" s="78"/>
      <c r="E121" s="98">
        <f>C121+D121</f>
        <v>4140360</v>
      </c>
    </row>
    <row r="122" spans="1:5" ht="15">
      <c r="A122" s="153" t="s">
        <v>761</v>
      </c>
      <c r="B122" s="172" t="s">
        <v>805</v>
      </c>
      <c r="C122" s="98">
        <f>C123</f>
        <v>2040826.18</v>
      </c>
      <c r="D122" s="98">
        <f>D123</f>
        <v>0</v>
      </c>
      <c r="E122" s="98">
        <f>E123</f>
        <v>2040826.18</v>
      </c>
    </row>
    <row r="123" spans="1:5" ht="30">
      <c r="A123" s="153" t="s">
        <v>762</v>
      </c>
      <c r="B123" s="172" t="s">
        <v>806</v>
      </c>
      <c r="C123" s="98">
        <v>2040826.18</v>
      </c>
      <c r="D123" s="79"/>
      <c r="E123" s="98">
        <f>C123+D123</f>
        <v>2040826.18</v>
      </c>
    </row>
    <row r="124" spans="1:5" ht="63.75" customHeight="1">
      <c r="A124" s="212" t="s">
        <v>869</v>
      </c>
      <c r="B124" s="219" t="s">
        <v>870</v>
      </c>
      <c r="C124" s="74">
        <f aca="true" t="shared" si="5" ref="C124:E125">C125</f>
        <v>25800</v>
      </c>
      <c r="D124" s="74">
        <f t="shared" si="5"/>
        <v>0</v>
      </c>
      <c r="E124" s="74">
        <f t="shared" si="5"/>
        <v>25800</v>
      </c>
    </row>
    <row r="125" spans="1:5" ht="65.25" customHeight="1">
      <c r="A125" s="220" t="s">
        <v>871</v>
      </c>
      <c r="B125" s="221" t="s">
        <v>872</v>
      </c>
      <c r="C125" s="75">
        <f t="shared" si="5"/>
        <v>25800</v>
      </c>
      <c r="D125" s="75">
        <f t="shared" si="5"/>
        <v>0</v>
      </c>
      <c r="E125" s="75">
        <f t="shared" si="5"/>
        <v>25800</v>
      </c>
    </row>
    <row r="126" spans="1:5" ht="45">
      <c r="A126" s="220" t="s">
        <v>873</v>
      </c>
      <c r="B126" s="221" t="s">
        <v>874</v>
      </c>
      <c r="C126" s="75">
        <v>25800</v>
      </c>
      <c r="D126" s="222"/>
      <c r="E126" s="75">
        <f>C126+D126</f>
        <v>25800</v>
      </c>
    </row>
    <row r="127" spans="1:5" ht="42.75">
      <c r="A127" s="212" t="s">
        <v>857</v>
      </c>
      <c r="B127" s="213" t="s">
        <v>858</v>
      </c>
      <c r="C127" s="74">
        <f>C128</f>
        <v>-295513.01</v>
      </c>
      <c r="D127" s="74">
        <f>D128</f>
        <v>0</v>
      </c>
      <c r="E127" s="74">
        <f>E128</f>
        <v>-295513.01</v>
      </c>
    </row>
    <row r="128" spans="1:5" ht="45">
      <c r="A128" s="214" t="s">
        <v>859</v>
      </c>
      <c r="B128" s="215" t="s">
        <v>860</v>
      </c>
      <c r="C128" s="75">
        <f>C131+C129+C130</f>
        <v>-295513.01</v>
      </c>
      <c r="D128" s="75">
        <f>D131+D129+D130</f>
        <v>0</v>
      </c>
      <c r="E128" s="75">
        <f>E131+E129+E130</f>
        <v>-295513.01</v>
      </c>
    </row>
    <row r="129" spans="1:5" ht="60">
      <c r="A129" s="214" t="s">
        <v>863</v>
      </c>
      <c r="B129" s="215" t="s">
        <v>866</v>
      </c>
      <c r="C129" s="75">
        <v>-12322.42</v>
      </c>
      <c r="D129" s="75"/>
      <c r="E129" s="75">
        <f>C129+D129</f>
        <v>-12322.42</v>
      </c>
    </row>
    <row r="130" spans="1:5" ht="45">
      <c r="A130" s="214" t="s">
        <v>864</v>
      </c>
      <c r="B130" s="215" t="s">
        <v>865</v>
      </c>
      <c r="C130" s="75">
        <v>-29535.07</v>
      </c>
      <c r="D130" s="75"/>
      <c r="E130" s="75">
        <f>C130+D130</f>
        <v>-29535.07</v>
      </c>
    </row>
    <row r="131" spans="1:5" ht="45">
      <c r="A131" s="214" t="s">
        <v>861</v>
      </c>
      <c r="B131" s="215" t="s">
        <v>862</v>
      </c>
      <c r="C131" s="75">
        <v>-253655.52</v>
      </c>
      <c r="D131" s="75"/>
      <c r="E131" s="75">
        <f>C131+D131</f>
        <v>-253655.52</v>
      </c>
    </row>
    <row r="132" spans="1:5" ht="15">
      <c r="A132" s="29"/>
      <c r="B132" s="5" t="s">
        <v>248</v>
      </c>
      <c r="C132" s="230">
        <f>C17+C88</f>
        <v>295684967.01</v>
      </c>
      <c r="D132" s="246">
        <f>D17+D88</f>
        <v>5029639.22</v>
      </c>
      <c r="E132" s="289">
        <f>E17+E88</f>
        <v>300714606.23</v>
      </c>
    </row>
  </sheetData>
  <sheetProtection/>
  <mergeCells count="31">
    <mergeCell ref="C36:C37"/>
    <mergeCell ref="D36:D37"/>
    <mergeCell ref="E36:E37"/>
    <mergeCell ref="A36:A37"/>
    <mergeCell ref="B36:B37"/>
    <mergeCell ref="A30:A31"/>
    <mergeCell ref="A12:E12"/>
    <mergeCell ref="B30:B31"/>
    <mergeCell ref="A33:A34"/>
    <mergeCell ref="B33:B34"/>
    <mergeCell ref="C33:C34"/>
    <mergeCell ref="D27:D28"/>
    <mergeCell ref="D33:D34"/>
    <mergeCell ref="E27:E28"/>
    <mergeCell ref="E33:E34"/>
    <mergeCell ref="B1:E1"/>
    <mergeCell ref="B2:E2"/>
    <mergeCell ref="B3:E3"/>
    <mergeCell ref="A27:A28"/>
    <mergeCell ref="B27:B28"/>
    <mergeCell ref="C27:C28"/>
    <mergeCell ref="A13:E13"/>
    <mergeCell ref="B15:E15"/>
    <mergeCell ref="B10:E10"/>
    <mergeCell ref="A11:C11"/>
    <mergeCell ref="B4:E4"/>
    <mergeCell ref="B5:E5"/>
    <mergeCell ref="B6:E6"/>
    <mergeCell ref="B7:E7"/>
    <mergeCell ref="B8:E8"/>
    <mergeCell ref="B9:E9"/>
  </mergeCells>
  <printOptions/>
  <pageMargins left="0.31496062992125984" right="0.31496062992125984" top="0.35433070866141736" bottom="0.35433070866141736" header="0" footer="0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7">
      <selection activeCell="C19" sqref="C19:E41"/>
    </sheetView>
  </sheetViews>
  <sheetFormatPr defaultColWidth="9.140625" defaultRowHeight="15"/>
  <cols>
    <col min="1" max="1" width="24.7109375" style="0" customWidth="1"/>
    <col min="2" max="2" width="31.8515625" style="0" customWidth="1"/>
    <col min="3" max="3" width="14.7109375" style="0" customWidth="1"/>
    <col min="4" max="4" width="14.28125" style="0" customWidth="1"/>
    <col min="5" max="5" width="14.7109375" style="0" customWidth="1"/>
    <col min="6" max="12" width="9.140625" style="0" hidden="1" customWidth="1"/>
  </cols>
  <sheetData>
    <row r="1" spans="1:5" ht="15.75">
      <c r="A1" s="317" t="s">
        <v>179</v>
      </c>
      <c r="B1" s="335"/>
      <c r="C1" s="335"/>
      <c r="D1" s="335"/>
      <c r="E1" s="335"/>
    </row>
    <row r="2" spans="1:5" ht="15.75">
      <c r="A2" s="317" t="s">
        <v>249</v>
      </c>
      <c r="B2" s="335"/>
      <c r="C2" s="335"/>
      <c r="D2" s="335"/>
      <c r="E2" s="335"/>
    </row>
    <row r="3" spans="1:5" ht="15.75">
      <c r="A3" s="30"/>
      <c r="B3" s="317" t="s">
        <v>1</v>
      </c>
      <c r="C3" s="317"/>
      <c r="D3" s="317"/>
      <c r="E3" s="317"/>
    </row>
    <row r="4" spans="1:5" ht="15.75">
      <c r="A4" s="31"/>
      <c r="B4" s="317" t="s">
        <v>2</v>
      </c>
      <c r="C4" s="317"/>
      <c r="D4" s="317"/>
      <c r="E4" s="317"/>
    </row>
    <row r="5" spans="1:5" ht="15.75">
      <c r="A5" s="32"/>
      <c r="B5" s="317" t="s">
        <v>1004</v>
      </c>
      <c r="C5" s="317"/>
      <c r="D5" s="317"/>
      <c r="E5" s="317"/>
    </row>
    <row r="6" spans="1:5" ht="15.75">
      <c r="A6" s="317" t="s">
        <v>284</v>
      </c>
      <c r="B6" s="335"/>
      <c r="C6" s="335"/>
      <c r="D6" s="335"/>
      <c r="E6" s="335"/>
    </row>
    <row r="7" spans="1:5" ht="15.75">
      <c r="A7" s="317" t="s">
        <v>249</v>
      </c>
      <c r="B7" s="335"/>
      <c r="C7" s="335"/>
      <c r="D7" s="335"/>
      <c r="E7" s="335"/>
    </row>
    <row r="8" spans="1:5" ht="15.75">
      <c r="A8" s="30"/>
      <c r="B8" s="317" t="s">
        <v>1</v>
      </c>
      <c r="C8" s="317"/>
      <c r="D8" s="317"/>
      <c r="E8" s="317"/>
    </row>
    <row r="9" spans="1:5" ht="15.75">
      <c r="A9" s="31"/>
      <c r="B9" s="317" t="s">
        <v>2</v>
      </c>
      <c r="C9" s="317"/>
      <c r="D9" s="317"/>
      <c r="E9" s="317"/>
    </row>
    <row r="10" spans="1:5" ht="15.75">
      <c r="A10" s="32"/>
      <c r="B10" s="317" t="s">
        <v>812</v>
      </c>
      <c r="C10" s="317"/>
      <c r="D10" s="317"/>
      <c r="E10" s="317"/>
    </row>
    <row r="11" spans="1:5" ht="15.75">
      <c r="A11" s="32"/>
      <c r="B11" s="34"/>
      <c r="C11" s="34"/>
      <c r="D11" s="34"/>
      <c r="E11" s="34"/>
    </row>
    <row r="12" spans="1:5" ht="15.75" customHeight="1">
      <c r="A12" s="318" t="s">
        <v>251</v>
      </c>
      <c r="B12" s="318"/>
      <c r="C12" s="318"/>
      <c r="D12" s="318"/>
      <c r="E12" s="318"/>
    </row>
    <row r="13" spans="1:5" ht="10.5" customHeight="1">
      <c r="A13" s="318" t="s">
        <v>678</v>
      </c>
      <c r="B13" s="318"/>
      <c r="C13" s="318"/>
      <c r="D13" s="318"/>
      <c r="E13" s="318"/>
    </row>
    <row r="14" spans="1:5" ht="8.25" customHeight="1">
      <c r="A14" s="318"/>
      <c r="B14" s="318"/>
      <c r="C14" s="318"/>
      <c r="D14" s="318"/>
      <c r="E14" s="318"/>
    </row>
    <row r="15" spans="1:5" ht="15.75" customHeight="1">
      <c r="A15" s="318" t="s">
        <v>847</v>
      </c>
      <c r="B15" s="318"/>
      <c r="C15" s="318"/>
      <c r="D15" s="318"/>
      <c r="E15" s="318"/>
    </row>
    <row r="16" spans="1:5" ht="15" customHeight="1">
      <c r="A16" s="336" t="s">
        <v>312</v>
      </c>
      <c r="B16" s="337"/>
      <c r="C16" s="337"/>
      <c r="D16" s="337"/>
      <c r="E16" s="337"/>
    </row>
    <row r="17" spans="1:5" ht="15" customHeight="1">
      <c r="A17" s="338" t="s">
        <v>252</v>
      </c>
      <c r="B17" s="338" t="s">
        <v>253</v>
      </c>
      <c r="C17" s="313" t="s">
        <v>356</v>
      </c>
      <c r="D17" s="313" t="s">
        <v>409</v>
      </c>
      <c r="E17" s="339" t="s">
        <v>1005</v>
      </c>
    </row>
    <row r="18" spans="1:5" ht="23.25" customHeight="1">
      <c r="A18" s="338"/>
      <c r="B18" s="338"/>
      <c r="C18" s="193"/>
      <c r="D18" s="193"/>
      <c r="E18" s="340"/>
    </row>
    <row r="19" spans="1:5" ht="15" customHeight="1">
      <c r="A19" s="341" t="s">
        <v>254</v>
      </c>
      <c r="B19" s="342" t="s">
        <v>255</v>
      </c>
      <c r="C19" s="343">
        <f>C21+C33</f>
        <v>14386514.789999962</v>
      </c>
      <c r="D19" s="343">
        <f>D21+D33</f>
        <v>0</v>
      </c>
      <c r="E19" s="343">
        <f>E21+E33</f>
        <v>0</v>
      </c>
    </row>
    <row r="20" spans="1:5" ht="25.5" customHeight="1">
      <c r="A20" s="341"/>
      <c r="B20" s="342"/>
      <c r="C20" s="343"/>
      <c r="D20" s="343"/>
      <c r="E20" s="343"/>
    </row>
    <row r="21" spans="1:5" ht="15" customHeight="1">
      <c r="A21" s="341" t="s">
        <v>256</v>
      </c>
      <c r="B21" s="342" t="s">
        <v>257</v>
      </c>
      <c r="C21" s="343">
        <f>C23+C28</f>
        <v>14386514.789999962</v>
      </c>
      <c r="D21" s="344">
        <f>D23+D28</f>
        <v>0</v>
      </c>
      <c r="E21" s="344">
        <f>E23+E28</f>
        <v>0</v>
      </c>
    </row>
    <row r="22" spans="1:5" ht="15">
      <c r="A22" s="341"/>
      <c r="B22" s="342"/>
      <c r="C22" s="343"/>
      <c r="D22" s="344"/>
      <c r="E22" s="344"/>
    </row>
    <row r="23" spans="1:5" ht="25.5">
      <c r="A23" s="190" t="s">
        <v>258</v>
      </c>
      <c r="B23" s="33" t="s">
        <v>259</v>
      </c>
      <c r="C23" s="194">
        <f>C24</f>
        <v>-301439406.23</v>
      </c>
      <c r="D23" s="194">
        <f>D24</f>
        <v>-226334603.41</v>
      </c>
      <c r="E23" s="194">
        <f aca="true" t="shared" si="0" ref="D23:E25">E24</f>
        <v>-220014021</v>
      </c>
    </row>
    <row r="24" spans="1:5" ht="25.5">
      <c r="A24" s="190" t="s">
        <v>260</v>
      </c>
      <c r="B24" s="33" t="s">
        <v>261</v>
      </c>
      <c r="C24" s="194">
        <f>C25</f>
        <v>-301439406.23</v>
      </c>
      <c r="D24" s="194">
        <f t="shared" si="0"/>
        <v>-226334603.41</v>
      </c>
      <c r="E24" s="194">
        <f t="shared" si="0"/>
        <v>-220014021</v>
      </c>
    </row>
    <row r="25" spans="1:5" ht="25.5">
      <c r="A25" s="190" t="s">
        <v>262</v>
      </c>
      <c r="B25" s="33" t="s">
        <v>263</v>
      </c>
      <c r="C25" s="194">
        <f>C26</f>
        <v>-301439406.23</v>
      </c>
      <c r="D25" s="194">
        <f t="shared" si="0"/>
        <v>-226334603.41</v>
      </c>
      <c r="E25" s="194">
        <f t="shared" si="0"/>
        <v>-220014021</v>
      </c>
    </row>
    <row r="26" spans="1:5" ht="15" customHeight="1">
      <c r="A26" s="338" t="s">
        <v>264</v>
      </c>
      <c r="B26" s="345" t="s">
        <v>265</v>
      </c>
      <c r="C26" s="346">
        <v>-301439406.23</v>
      </c>
      <c r="D26" s="346">
        <v>-226334603.41</v>
      </c>
      <c r="E26" s="346">
        <v>-220014021</v>
      </c>
    </row>
    <row r="27" spans="1:5" ht="24.75" customHeight="1">
      <c r="A27" s="338"/>
      <c r="B27" s="345"/>
      <c r="C27" s="347"/>
      <c r="D27" s="347"/>
      <c r="E27" s="347"/>
    </row>
    <row r="28" spans="1:5" ht="25.5">
      <c r="A28" s="190" t="s">
        <v>266</v>
      </c>
      <c r="B28" s="33" t="s">
        <v>267</v>
      </c>
      <c r="C28" s="194">
        <f aca="true" t="shared" si="1" ref="C28:E30">C29</f>
        <v>315825921.02</v>
      </c>
      <c r="D28" s="194">
        <f t="shared" si="1"/>
        <v>226334603.41</v>
      </c>
      <c r="E28" s="194">
        <f t="shared" si="1"/>
        <v>220014021</v>
      </c>
    </row>
    <row r="29" spans="1:12" ht="25.5">
      <c r="A29" s="190" t="s">
        <v>268</v>
      </c>
      <c r="B29" s="33" t="s">
        <v>269</v>
      </c>
      <c r="C29" s="194">
        <f t="shared" si="1"/>
        <v>315825921.02</v>
      </c>
      <c r="D29" s="194">
        <f t="shared" si="1"/>
        <v>226334603.41</v>
      </c>
      <c r="E29" s="194">
        <f t="shared" si="1"/>
        <v>220014021</v>
      </c>
      <c r="L29" t="s">
        <v>884</v>
      </c>
    </row>
    <row r="30" spans="1:5" ht="25.5">
      <c r="A30" s="190" t="s">
        <v>270</v>
      </c>
      <c r="B30" s="33" t="s">
        <v>271</v>
      </c>
      <c r="C30" s="194">
        <f t="shared" si="1"/>
        <v>315825921.02</v>
      </c>
      <c r="D30" s="194">
        <f t="shared" si="1"/>
        <v>226334603.41</v>
      </c>
      <c r="E30" s="194">
        <f t="shared" si="1"/>
        <v>220014021</v>
      </c>
    </row>
    <row r="31" spans="1:5" ht="15" customHeight="1">
      <c r="A31" s="348" t="s">
        <v>272</v>
      </c>
      <c r="B31" s="350" t="s">
        <v>273</v>
      </c>
      <c r="C31" s="346">
        <v>315825921.02</v>
      </c>
      <c r="D31" s="346">
        <v>226334603.41</v>
      </c>
      <c r="E31" s="346">
        <v>220014021</v>
      </c>
    </row>
    <row r="32" spans="1:5" ht="15">
      <c r="A32" s="349"/>
      <c r="B32" s="351"/>
      <c r="C32" s="347"/>
      <c r="D32" s="347"/>
      <c r="E32" s="347"/>
    </row>
    <row r="33" spans="1:5" ht="38.25">
      <c r="A33" s="200" t="s">
        <v>837</v>
      </c>
      <c r="B33" s="201" t="s">
        <v>838</v>
      </c>
      <c r="C33" s="202">
        <f>C34</f>
        <v>0</v>
      </c>
      <c r="D33" s="202">
        <f>D34</f>
        <v>0</v>
      </c>
      <c r="E33" s="202">
        <f>E34</f>
        <v>0</v>
      </c>
    </row>
    <row r="34" spans="1:5" ht="38.25">
      <c r="A34" s="191" t="s">
        <v>839</v>
      </c>
      <c r="B34" s="196" t="s">
        <v>840</v>
      </c>
      <c r="C34" s="202">
        <f>C39+C35</f>
        <v>0</v>
      </c>
      <c r="D34" s="202">
        <f>D39+D35</f>
        <v>0</v>
      </c>
      <c r="E34" s="202">
        <f>E39+E35</f>
        <v>0</v>
      </c>
    </row>
    <row r="35" spans="1:5" ht="38.25">
      <c r="A35" s="216" t="s">
        <v>839</v>
      </c>
      <c r="B35" s="218" t="s">
        <v>875</v>
      </c>
      <c r="C35" s="217">
        <f>C36</f>
        <v>-724800</v>
      </c>
      <c r="D35" s="217">
        <f aca="true" t="shared" si="2" ref="D35:E37">D36</f>
        <v>0</v>
      </c>
      <c r="E35" s="194">
        <f t="shared" si="2"/>
        <v>0</v>
      </c>
    </row>
    <row r="36" spans="1:5" ht="51">
      <c r="A36" s="216" t="s">
        <v>876</v>
      </c>
      <c r="B36" s="218" t="s">
        <v>877</v>
      </c>
      <c r="C36" s="217">
        <f>C37</f>
        <v>-724800</v>
      </c>
      <c r="D36" s="217">
        <f t="shared" si="2"/>
        <v>0</v>
      </c>
      <c r="E36" s="194">
        <f t="shared" si="2"/>
        <v>0</v>
      </c>
    </row>
    <row r="37" spans="1:5" ht="63.75">
      <c r="A37" s="216" t="s">
        <v>878</v>
      </c>
      <c r="B37" s="218" t="s">
        <v>879</v>
      </c>
      <c r="C37" s="217">
        <f>C38</f>
        <v>-724800</v>
      </c>
      <c r="D37" s="217">
        <f t="shared" si="2"/>
        <v>0</v>
      </c>
      <c r="E37" s="194">
        <f t="shared" si="2"/>
        <v>0</v>
      </c>
    </row>
    <row r="38" spans="1:5" ht="63.75">
      <c r="A38" s="216" t="s">
        <v>880</v>
      </c>
      <c r="B38" s="218" t="s">
        <v>879</v>
      </c>
      <c r="C38" s="217">
        <v>-724800</v>
      </c>
      <c r="D38" s="217"/>
      <c r="E38" s="194"/>
    </row>
    <row r="39" spans="1:5" ht="38.25">
      <c r="A39" s="192" t="s">
        <v>841</v>
      </c>
      <c r="B39" s="197" t="s">
        <v>842</v>
      </c>
      <c r="C39" s="195">
        <v>724800</v>
      </c>
      <c r="D39" s="195">
        <f>D40</f>
        <v>0</v>
      </c>
      <c r="E39" s="194">
        <f>E40</f>
        <v>0</v>
      </c>
    </row>
    <row r="40" spans="1:5" ht="63.75">
      <c r="A40" s="192" t="s">
        <v>843</v>
      </c>
      <c r="B40" s="197" t="s">
        <v>844</v>
      </c>
      <c r="C40" s="195">
        <v>724800</v>
      </c>
      <c r="D40" s="195">
        <f>D41</f>
        <v>0</v>
      </c>
      <c r="E40" s="194">
        <f>E41</f>
        <v>0</v>
      </c>
    </row>
    <row r="41" spans="1:5" ht="76.5">
      <c r="A41" s="192" t="s">
        <v>845</v>
      </c>
      <c r="B41" s="197" t="s">
        <v>846</v>
      </c>
      <c r="C41" s="195">
        <v>724800</v>
      </c>
      <c r="D41" s="195"/>
      <c r="E41" s="194"/>
    </row>
  </sheetData>
  <sheetProtection/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SheetLayoutView="100" zoomScalePageLayoutView="0" workbookViewId="0" topLeftCell="A332">
      <selection activeCell="E310" sqref="E310"/>
    </sheetView>
  </sheetViews>
  <sheetFormatPr defaultColWidth="9.140625" defaultRowHeight="15"/>
  <cols>
    <col min="1" max="1" width="68.00390625" style="118" customWidth="1"/>
    <col min="2" max="2" width="11.00390625" style="118" customWidth="1"/>
    <col min="3" max="3" width="4.7109375" style="118" customWidth="1"/>
    <col min="4" max="4" width="15.28125" style="118" customWidth="1"/>
    <col min="5" max="5" width="14.7109375" style="118" customWidth="1"/>
    <col min="6" max="6" width="16.57421875" style="118" customWidth="1"/>
    <col min="7" max="16384" width="9.140625" style="118" customWidth="1"/>
  </cols>
  <sheetData>
    <row r="1" spans="1:6" ht="15.75">
      <c r="A1" s="364" t="s">
        <v>290</v>
      </c>
      <c r="B1" s="364"/>
      <c r="C1" s="364"/>
      <c r="D1" s="364"/>
      <c r="E1" s="364"/>
      <c r="F1" s="364"/>
    </row>
    <row r="2" spans="1:6" ht="15.75">
      <c r="A2" s="364" t="s">
        <v>0</v>
      </c>
      <c r="B2" s="364"/>
      <c r="C2" s="364"/>
      <c r="D2" s="364"/>
      <c r="E2" s="364"/>
      <c r="F2" s="364"/>
    </row>
    <row r="3" spans="1:6" ht="15.75">
      <c r="A3" s="183"/>
      <c r="B3" s="364" t="s">
        <v>1</v>
      </c>
      <c r="C3" s="364"/>
      <c r="D3" s="364"/>
      <c r="E3" s="364"/>
      <c r="F3" s="364"/>
    </row>
    <row r="4" spans="1:6" ht="15.75">
      <c r="A4" s="183"/>
      <c r="B4" s="364" t="s">
        <v>2</v>
      </c>
      <c r="C4" s="364"/>
      <c r="D4" s="364"/>
      <c r="E4" s="364"/>
      <c r="F4" s="364"/>
    </row>
    <row r="5" spans="1:6" ht="15.75">
      <c r="A5" s="364" t="s">
        <v>1004</v>
      </c>
      <c r="B5" s="364"/>
      <c r="C5" s="364"/>
      <c r="D5" s="364"/>
      <c r="E5" s="364"/>
      <c r="F5" s="364"/>
    </row>
    <row r="6" spans="1:6" ht="15.75">
      <c r="A6" s="364" t="s">
        <v>250</v>
      </c>
      <c r="B6" s="364"/>
      <c r="C6" s="364"/>
      <c r="D6" s="364"/>
      <c r="E6" s="364"/>
      <c r="F6" s="364"/>
    </row>
    <row r="7" spans="1:6" ht="15.75">
      <c r="A7" s="364" t="s">
        <v>0</v>
      </c>
      <c r="B7" s="364"/>
      <c r="C7" s="364"/>
      <c r="D7" s="364"/>
      <c r="E7" s="364"/>
      <c r="F7" s="364"/>
    </row>
    <row r="8" spans="1:6" ht="15.75" customHeight="1">
      <c r="A8" s="117"/>
      <c r="B8" s="364" t="s">
        <v>1</v>
      </c>
      <c r="C8" s="364"/>
      <c r="D8" s="364"/>
      <c r="E8" s="364"/>
      <c r="F8" s="364"/>
    </row>
    <row r="9" spans="1:6" ht="15.75" customHeight="1">
      <c r="A9" s="117"/>
      <c r="B9" s="364" t="s">
        <v>2</v>
      </c>
      <c r="C9" s="364"/>
      <c r="D9" s="364"/>
      <c r="E9" s="364"/>
      <c r="F9" s="364"/>
    </row>
    <row r="10" spans="1:6" ht="15.75">
      <c r="A10" s="364" t="s">
        <v>812</v>
      </c>
      <c r="B10" s="364"/>
      <c r="C10" s="364"/>
      <c r="D10" s="364"/>
      <c r="E10" s="364"/>
      <c r="F10" s="364"/>
    </row>
    <row r="11" spans="1:4" ht="15.75">
      <c r="A11" s="83"/>
      <c r="B11" s="83"/>
      <c r="C11" s="83"/>
      <c r="D11" s="83"/>
    </row>
    <row r="12" spans="1:6" ht="15.75" customHeight="1">
      <c r="A12" s="367" t="s">
        <v>8</v>
      </c>
      <c r="B12" s="367"/>
      <c r="C12" s="367"/>
      <c r="D12" s="367"/>
      <c r="E12" s="367"/>
      <c r="F12" s="367"/>
    </row>
    <row r="13" spans="1:6" ht="15.75" customHeight="1">
      <c r="A13" s="367" t="s">
        <v>19</v>
      </c>
      <c r="B13" s="367"/>
      <c r="C13" s="367"/>
      <c r="D13" s="367"/>
      <c r="E13" s="367"/>
      <c r="F13" s="367"/>
    </row>
    <row r="14" spans="1:6" ht="15.75" customHeight="1">
      <c r="A14" s="367" t="s">
        <v>20</v>
      </c>
      <c r="B14" s="367"/>
      <c r="C14" s="367"/>
      <c r="D14" s="367"/>
      <c r="E14" s="367"/>
      <c r="F14" s="367"/>
    </row>
    <row r="15" spans="1:6" ht="34.5" customHeight="1">
      <c r="A15" s="367" t="s">
        <v>691</v>
      </c>
      <c r="B15" s="367"/>
      <c r="C15" s="367"/>
      <c r="D15" s="367"/>
      <c r="E15" s="367"/>
      <c r="F15" s="367"/>
    </row>
    <row r="16" spans="1:6" ht="21.75" customHeight="1">
      <c r="A16" s="366" t="s">
        <v>294</v>
      </c>
      <c r="B16" s="366"/>
      <c r="C16" s="366"/>
      <c r="D16" s="366"/>
      <c r="E16" s="366"/>
      <c r="F16" s="366"/>
    </row>
    <row r="17" spans="1:6" ht="15.75" customHeight="1">
      <c r="A17" s="365" t="s">
        <v>9</v>
      </c>
      <c r="B17" s="365" t="s">
        <v>10</v>
      </c>
      <c r="C17" s="365" t="s">
        <v>11</v>
      </c>
      <c r="D17" s="352" t="s">
        <v>672</v>
      </c>
      <c r="E17" s="352" t="s">
        <v>825</v>
      </c>
      <c r="F17" s="352" t="s">
        <v>672</v>
      </c>
    </row>
    <row r="18" spans="1:6" ht="24.75" customHeight="1">
      <c r="A18" s="365"/>
      <c r="B18" s="365"/>
      <c r="C18" s="365"/>
      <c r="D18" s="353"/>
      <c r="E18" s="353"/>
      <c r="F18" s="353"/>
    </row>
    <row r="19" spans="1:6" ht="25.5" customHeight="1">
      <c r="A19" s="43" t="s">
        <v>521</v>
      </c>
      <c r="B19" s="50" t="s">
        <v>522</v>
      </c>
      <c r="C19" s="25"/>
      <c r="D19" s="74">
        <f>D20+D35+D45+D49+D75+D83+D104+D109+D114</f>
        <v>159564979.67000002</v>
      </c>
      <c r="E19" s="74">
        <f>E20+E35+E45+E49+E75+E83+E104+E109+E114</f>
        <v>1301771</v>
      </c>
      <c r="F19" s="74">
        <f>F20+F35+F45+F49+F75+F83+F104+F109+F114</f>
        <v>160866750.67</v>
      </c>
    </row>
    <row r="20" spans="1:6" s="119" customFormat="1" ht="17.25" customHeight="1">
      <c r="A20" s="43" t="s">
        <v>77</v>
      </c>
      <c r="B20" s="50" t="s">
        <v>523</v>
      </c>
      <c r="C20" s="49"/>
      <c r="D20" s="74">
        <f>D21+D28+D31+D33</f>
        <v>12613557.620000001</v>
      </c>
      <c r="E20" s="74">
        <f>E21+E28+E31+E33</f>
        <v>0</v>
      </c>
      <c r="F20" s="74">
        <f>F21+F28+F31+F33</f>
        <v>12613557.620000001</v>
      </c>
    </row>
    <row r="21" spans="1:6" ht="27.75" customHeight="1">
      <c r="A21" s="46" t="s">
        <v>78</v>
      </c>
      <c r="B21" s="114" t="s">
        <v>524</v>
      </c>
      <c r="C21" s="38"/>
      <c r="D21" s="75">
        <f>D24+D25+D27+D26+D22+D23</f>
        <v>10147041.440000001</v>
      </c>
      <c r="E21" s="75">
        <f>E24+E25+E27+E26+E22+E23</f>
        <v>0</v>
      </c>
      <c r="F21" s="75">
        <f>F24+F25+F27+F26+F22+F23</f>
        <v>10147041.440000001</v>
      </c>
    </row>
    <row r="22" spans="1:6" ht="38.25">
      <c r="A22" s="58" t="s">
        <v>828</v>
      </c>
      <c r="B22" s="187" t="s">
        <v>829</v>
      </c>
      <c r="C22" s="25">
        <v>200</v>
      </c>
      <c r="D22" s="75">
        <v>1545000</v>
      </c>
      <c r="E22" s="145"/>
      <c r="F22" s="75">
        <f aca="true" t="shared" si="0" ref="F22:F27">D22+E22</f>
        <v>1545000</v>
      </c>
    </row>
    <row r="23" spans="1:6" ht="39.75" customHeight="1">
      <c r="A23" s="58" t="s">
        <v>830</v>
      </c>
      <c r="B23" s="187" t="s">
        <v>829</v>
      </c>
      <c r="C23" s="25">
        <v>600</v>
      </c>
      <c r="D23" s="75">
        <v>1000000</v>
      </c>
      <c r="E23" s="145"/>
      <c r="F23" s="75">
        <f t="shared" si="0"/>
        <v>1000000</v>
      </c>
    </row>
    <row r="24" spans="1:6" ht="38.25" customHeight="1">
      <c r="A24" s="26" t="s">
        <v>525</v>
      </c>
      <c r="B24" s="114" t="s">
        <v>526</v>
      </c>
      <c r="C24" s="116">
        <v>200</v>
      </c>
      <c r="D24" s="75">
        <v>3242388.2</v>
      </c>
      <c r="E24" s="145"/>
      <c r="F24" s="75">
        <f t="shared" si="0"/>
        <v>3242388.2</v>
      </c>
    </row>
    <row r="25" spans="1:6" ht="41.25" customHeight="1">
      <c r="A25" s="26" t="s">
        <v>527</v>
      </c>
      <c r="B25" s="114" t="s">
        <v>526</v>
      </c>
      <c r="C25" s="116">
        <v>600</v>
      </c>
      <c r="D25" s="75">
        <v>3455243.24</v>
      </c>
      <c r="E25" s="145"/>
      <c r="F25" s="75">
        <f t="shared" si="0"/>
        <v>3455243.24</v>
      </c>
    </row>
    <row r="26" spans="1:6" ht="41.25" customHeight="1">
      <c r="A26" s="26" t="s">
        <v>769</v>
      </c>
      <c r="B26" s="154" t="s">
        <v>768</v>
      </c>
      <c r="C26" s="155">
        <v>200</v>
      </c>
      <c r="D26" s="75">
        <v>505050.51</v>
      </c>
      <c r="E26" s="145"/>
      <c r="F26" s="75">
        <f t="shared" si="0"/>
        <v>505050.51</v>
      </c>
    </row>
    <row r="27" spans="1:6" ht="38.25">
      <c r="A27" s="39" t="s">
        <v>528</v>
      </c>
      <c r="B27" s="134" t="s">
        <v>529</v>
      </c>
      <c r="C27" s="136">
        <v>200</v>
      </c>
      <c r="D27" s="75">
        <v>399359.49</v>
      </c>
      <c r="E27" s="145"/>
      <c r="F27" s="75">
        <f t="shared" si="0"/>
        <v>399359.49</v>
      </c>
    </row>
    <row r="28" spans="1:6" ht="18.75" customHeight="1">
      <c r="A28" s="26" t="s">
        <v>86</v>
      </c>
      <c r="B28" s="154" t="s">
        <v>770</v>
      </c>
      <c r="C28" s="155"/>
      <c r="D28" s="194">
        <f>D29+D30</f>
        <v>95100</v>
      </c>
      <c r="E28" s="194">
        <f>E29+E30</f>
        <v>0</v>
      </c>
      <c r="F28" s="194">
        <f>F29+F30</f>
        <v>95100</v>
      </c>
    </row>
    <row r="29" spans="1:6" ht="25.5">
      <c r="A29" s="26" t="s">
        <v>771</v>
      </c>
      <c r="B29" s="154" t="s">
        <v>772</v>
      </c>
      <c r="C29" s="155">
        <v>200</v>
      </c>
      <c r="D29" s="194">
        <v>70100</v>
      </c>
      <c r="E29" s="145"/>
      <c r="F29" s="194">
        <f>D29+E29</f>
        <v>70100</v>
      </c>
    </row>
    <row r="30" spans="1:6" ht="25.5">
      <c r="A30" s="26" t="s">
        <v>773</v>
      </c>
      <c r="B30" s="154" t="s">
        <v>772</v>
      </c>
      <c r="C30" s="155">
        <v>300</v>
      </c>
      <c r="D30" s="194">
        <v>25000</v>
      </c>
      <c r="E30" s="145"/>
      <c r="F30" s="194">
        <f>D30+E30</f>
        <v>25000</v>
      </c>
    </row>
    <row r="31" spans="1:6" ht="15">
      <c r="A31" s="26" t="s">
        <v>821</v>
      </c>
      <c r="B31" s="179" t="s">
        <v>822</v>
      </c>
      <c r="C31" s="180"/>
      <c r="D31" s="194">
        <f>D32</f>
        <v>1129426.18</v>
      </c>
      <c r="E31" s="194">
        <f>E32</f>
        <v>0</v>
      </c>
      <c r="F31" s="194">
        <f>F32</f>
        <v>1129426.18</v>
      </c>
    </row>
    <row r="32" spans="1:6" ht="39" customHeight="1">
      <c r="A32" s="26" t="s">
        <v>804</v>
      </c>
      <c r="B32" s="179" t="s">
        <v>823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39" customHeight="1">
      <c r="A33" s="26" t="s">
        <v>976</v>
      </c>
      <c r="B33" s="298" t="s">
        <v>978</v>
      </c>
      <c r="C33" s="299"/>
      <c r="D33" s="75">
        <v>1241990</v>
      </c>
      <c r="E33" s="145"/>
      <c r="F33" s="75">
        <f>D33+E33</f>
        <v>1241990</v>
      </c>
    </row>
    <row r="34" spans="1:6" ht="54.75" customHeight="1">
      <c r="A34" s="26" t="s">
        <v>968</v>
      </c>
      <c r="B34" s="298" t="s">
        <v>977</v>
      </c>
      <c r="C34" s="299">
        <v>200</v>
      </c>
      <c r="D34" s="75">
        <v>1241990</v>
      </c>
      <c r="E34" s="145"/>
      <c r="F34" s="75">
        <f>D34+E34</f>
        <v>1241990</v>
      </c>
    </row>
    <row r="35" spans="1:6" ht="30" customHeight="1">
      <c r="A35" s="51" t="s">
        <v>87</v>
      </c>
      <c r="B35" s="44" t="s">
        <v>530</v>
      </c>
      <c r="C35" s="136"/>
      <c r="D35" s="74">
        <f>D36</f>
        <v>6254223.72</v>
      </c>
      <c r="E35" s="74">
        <f>E36</f>
        <v>0</v>
      </c>
      <c r="F35" s="74">
        <f>F36</f>
        <v>6254223.72</v>
      </c>
    </row>
    <row r="36" spans="1:6" ht="27.75" customHeight="1">
      <c r="A36" s="26" t="s">
        <v>88</v>
      </c>
      <c r="B36" s="134" t="s">
        <v>531</v>
      </c>
      <c r="C36" s="136"/>
      <c r="D36" s="75">
        <f>SUM(D37:D44)</f>
        <v>6254223.72</v>
      </c>
      <c r="E36" s="75">
        <f>SUM(E37:E44)</f>
        <v>0</v>
      </c>
      <c r="F36" s="75">
        <f>SUM(F37:F44)</f>
        <v>6254223.72</v>
      </c>
    </row>
    <row r="37" spans="1:6" ht="40.5" customHeight="1">
      <c r="A37" s="26" t="s">
        <v>774</v>
      </c>
      <c r="B37" s="154" t="s">
        <v>775</v>
      </c>
      <c r="C37" s="155">
        <v>200</v>
      </c>
      <c r="D37" s="75">
        <v>365180.4</v>
      </c>
      <c r="E37" s="145"/>
      <c r="F37" s="75">
        <f aca="true" t="shared" si="1" ref="F37:F42">D37+E37</f>
        <v>365180.4</v>
      </c>
    </row>
    <row r="38" spans="1:6" ht="42" customHeight="1">
      <c r="A38" s="26" t="s">
        <v>776</v>
      </c>
      <c r="B38" s="154" t="s">
        <v>775</v>
      </c>
      <c r="C38" s="155">
        <v>600</v>
      </c>
      <c r="D38" s="75">
        <v>1338994.8</v>
      </c>
      <c r="E38" s="145"/>
      <c r="F38" s="75">
        <f t="shared" si="1"/>
        <v>1338994.8</v>
      </c>
    </row>
    <row r="39" spans="1:6" ht="76.5">
      <c r="A39" s="3" t="s">
        <v>963</v>
      </c>
      <c r="B39" s="132" t="s">
        <v>695</v>
      </c>
      <c r="C39" s="132">
        <v>200</v>
      </c>
      <c r="D39" s="194">
        <v>914631.15</v>
      </c>
      <c r="E39" s="145"/>
      <c r="F39" s="75">
        <f t="shared" si="1"/>
        <v>914631.15</v>
      </c>
    </row>
    <row r="40" spans="1:6" ht="76.5">
      <c r="A40" s="3" t="s">
        <v>964</v>
      </c>
      <c r="B40" s="132" t="s">
        <v>695</v>
      </c>
      <c r="C40" s="132">
        <v>600</v>
      </c>
      <c r="D40" s="194">
        <v>2806928</v>
      </c>
      <c r="E40" s="145"/>
      <c r="F40" s="75">
        <f t="shared" si="1"/>
        <v>2806928</v>
      </c>
    </row>
    <row r="41" spans="1:6" ht="78.75" customHeight="1">
      <c r="A41" s="37" t="s">
        <v>366</v>
      </c>
      <c r="B41" s="114" t="s">
        <v>532</v>
      </c>
      <c r="C41" s="115">
        <v>600</v>
      </c>
      <c r="D41" s="75">
        <v>80914</v>
      </c>
      <c r="E41" s="145"/>
      <c r="F41" s="75">
        <f t="shared" si="1"/>
        <v>80914</v>
      </c>
    </row>
    <row r="42" spans="1:6" ht="30" customHeight="1">
      <c r="A42" s="358" t="s">
        <v>665</v>
      </c>
      <c r="B42" s="360" t="s">
        <v>533</v>
      </c>
      <c r="C42" s="362">
        <v>200</v>
      </c>
      <c r="D42" s="354">
        <v>51890</v>
      </c>
      <c r="E42" s="356"/>
      <c r="F42" s="354">
        <f t="shared" si="1"/>
        <v>51890</v>
      </c>
    </row>
    <row r="43" spans="1:6" ht="60" customHeight="1">
      <c r="A43" s="359"/>
      <c r="B43" s="361"/>
      <c r="C43" s="363"/>
      <c r="D43" s="355"/>
      <c r="E43" s="357"/>
      <c r="F43" s="355"/>
    </row>
    <row r="44" spans="1:6" ht="62.25" customHeight="1">
      <c r="A44" s="39" t="s">
        <v>534</v>
      </c>
      <c r="B44" s="114" t="s">
        <v>535</v>
      </c>
      <c r="C44" s="116">
        <v>300</v>
      </c>
      <c r="D44" s="75">
        <v>695685.37</v>
      </c>
      <c r="E44" s="145"/>
      <c r="F44" s="75">
        <f>D44+E44</f>
        <v>695685.37</v>
      </c>
    </row>
    <row r="45" spans="1:6" ht="15" customHeight="1">
      <c r="A45" s="48" t="s">
        <v>117</v>
      </c>
      <c r="B45" s="44" t="s">
        <v>536</v>
      </c>
      <c r="C45" s="52"/>
      <c r="D45" s="74">
        <f>D46</f>
        <v>536400</v>
      </c>
      <c r="E45" s="74">
        <f>E46</f>
        <v>0</v>
      </c>
      <c r="F45" s="74">
        <f>F46</f>
        <v>536400</v>
      </c>
    </row>
    <row r="46" spans="1:6" ht="20.25" customHeight="1">
      <c r="A46" s="26" t="s">
        <v>118</v>
      </c>
      <c r="B46" s="114" t="s">
        <v>537</v>
      </c>
      <c r="C46" s="116"/>
      <c r="D46" s="75">
        <f>D47+D48</f>
        <v>536400</v>
      </c>
      <c r="E46" s="75">
        <f>E47+E48</f>
        <v>0</v>
      </c>
      <c r="F46" s="75">
        <f>F47+F48</f>
        <v>536400</v>
      </c>
    </row>
    <row r="47" spans="1:6" ht="39" customHeight="1">
      <c r="A47" s="26" t="s">
        <v>127</v>
      </c>
      <c r="B47" s="114" t="s">
        <v>538</v>
      </c>
      <c r="C47" s="116">
        <v>200</v>
      </c>
      <c r="D47" s="75">
        <v>496400</v>
      </c>
      <c r="E47" s="145"/>
      <c r="F47" s="75">
        <f>D47+E47</f>
        <v>496400</v>
      </c>
    </row>
    <row r="48" spans="1:6" ht="49.5" customHeight="1">
      <c r="A48" s="26" t="s">
        <v>119</v>
      </c>
      <c r="B48" s="114" t="s">
        <v>538</v>
      </c>
      <c r="C48" s="116">
        <v>600</v>
      </c>
      <c r="D48" s="75">
        <v>40000</v>
      </c>
      <c r="E48" s="145"/>
      <c r="F48" s="75">
        <f>D48+E48</f>
        <v>40000</v>
      </c>
    </row>
    <row r="49" spans="1:6" ht="18.75" customHeight="1">
      <c r="A49" s="48" t="s">
        <v>89</v>
      </c>
      <c r="B49" s="44" t="s">
        <v>539</v>
      </c>
      <c r="C49" s="116"/>
      <c r="D49" s="74">
        <f>D50+D58+D72</f>
        <v>58244181.50000001</v>
      </c>
      <c r="E49" s="74">
        <f>E50+E58+E72</f>
        <v>268729.19</v>
      </c>
      <c r="F49" s="74">
        <f>F50+F58+F72</f>
        <v>58512910.690000005</v>
      </c>
    </row>
    <row r="50" spans="1:6" ht="21" customHeight="1">
      <c r="A50" s="26" t="s">
        <v>90</v>
      </c>
      <c r="B50" s="114" t="s">
        <v>540</v>
      </c>
      <c r="C50" s="116"/>
      <c r="D50" s="75">
        <f>D51+D52+D53+D56+D57+D54+D55</f>
        <v>9521584.01</v>
      </c>
      <c r="E50" s="75">
        <f>E51+E52+E53+E56+E57+E54+E55</f>
        <v>142417.65</v>
      </c>
      <c r="F50" s="75">
        <f>F51+F52+F53+F56+F57+F54+F55</f>
        <v>9664001.66</v>
      </c>
    </row>
    <row r="51" spans="1:6" ht="65.25" customHeight="1">
      <c r="A51" s="26" t="s">
        <v>79</v>
      </c>
      <c r="B51" s="114" t="s">
        <v>541</v>
      </c>
      <c r="C51" s="116">
        <v>100</v>
      </c>
      <c r="D51" s="75">
        <v>1914600</v>
      </c>
      <c r="E51" s="145"/>
      <c r="F51" s="75">
        <f>D51+E51</f>
        <v>1914600</v>
      </c>
    </row>
    <row r="52" spans="1:6" ht="39" customHeight="1">
      <c r="A52" s="26" t="s">
        <v>128</v>
      </c>
      <c r="B52" s="113" t="s">
        <v>541</v>
      </c>
      <c r="C52" s="116">
        <v>200</v>
      </c>
      <c r="D52" s="75">
        <v>3746017.34</v>
      </c>
      <c r="E52" s="145">
        <v>-6478.13</v>
      </c>
      <c r="F52" s="75">
        <f aca="true" t="shared" si="2" ref="F52:F57">D52+E52</f>
        <v>3739539.21</v>
      </c>
    </row>
    <row r="53" spans="1:6" ht="27" customHeight="1">
      <c r="A53" s="26" t="s">
        <v>80</v>
      </c>
      <c r="B53" s="114" t="s">
        <v>541</v>
      </c>
      <c r="C53" s="116">
        <v>800</v>
      </c>
      <c r="D53" s="75">
        <v>183900</v>
      </c>
      <c r="E53" s="145">
        <v>6478.13</v>
      </c>
      <c r="F53" s="75">
        <f t="shared" si="2"/>
        <v>190378.13</v>
      </c>
    </row>
    <row r="54" spans="1:6" ht="54" customHeight="1">
      <c r="A54" s="45" t="s">
        <v>357</v>
      </c>
      <c r="B54" s="142" t="s">
        <v>544</v>
      </c>
      <c r="C54" s="143">
        <v>100</v>
      </c>
      <c r="D54" s="75">
        <v>850770.6</v>
      </c>
      <c r="E54" s="145">
        <v>142417.65</v>
      </c>
      <c r="F54" s="75">
        <f t="shared" si="2"/>
        <v>993188.25</v>
      </c>
    </row>
    <row r="55" spans="1:6" ht="54" customHeight="1">
      <c r="A55" s="45" t="s">
        <v>358</v>
      </c>
      <c r="B55" s="142" t="s">
        <v>545</v>
      </c>
      <c r="C55" s="143">
        <v>100</v>
      </c>
      <c r="D55" s="75">
        <v>139208.07</v>
      </c>
      <c r="E55" s="145"/>
      <c r="F55" s="75">
        <f t="shared" si="2"/>
        <v>139208.07</v>
      </c>
    </row>
    <row r="56" spans="1:6" ht="39.75" customHeight="1">
      <c r="A56" s="26" t="s">
        <v>129</v>
      </c>
      <c r="B56" s="114" t="s">
        <v>542</v>
      </c>
      <c r="C56" s="116">
        <v>200</v>
      </c>
      <c r="D56" s="75">
        <v>1299988</v>
      </c>
      <c r="E56" s="145"/>
      <c r="F56" s="75">
        <f t="shared" si="2"/>
        <v>1299988</v>
      </c>
    </row>
    <row r="57" spans="1:6" ht="28.5" customHeight="1">
      <c r="A57" s="26" t="s">
        <v>130</v>
      </c>
      <c r="B57" s="114" t="s">
        <v>543</v>
      </c>
      <c r="C57" s="116">
        <v>200</v>
      </c>
      <c r="D57" s="75">
        <v>1387100</v>
      </c>
      <c r="E57" s="145"/>
      <c r="F57" s="75">
        <f t="shared" si="2"/>
        <v>1387100</v>
      </c>
    </row>
    <row r="58" spans="1:6" ht="18.75" customHeight="1">
      <c r="A58" s="26" t="s">
        <v>91</v>
      </c>
      <c r="B58" s="114" t="s">
        <v>546</v>
      </c>
      <c r="C58" s="116"/>
      <c r="D58" s="75">
        <f>D59+D60+D61+D62+D63+D64+D65+D66+D69+D70+D71+D67+D68</f>
        <v>48531278.78000001</v>
      </c>
      <c r="E58" s="75">
        <f>E59+E60+E61+E62+E63+E64+E65+E66+E69+E70+E71+E67+E68</f>
        <v>126311.54000000001</v>
      </c>
      <c r="F58" s="75">
        <f>F59+F60+F61+F62+F63+F64+F65+F66+F69+F70+F71+F67+F68</f>
        <v>48657590.32000001</v>
      </c>
    </row>
    <row r="59" spans="1:6" ht="68.25" customHeight="1">
      <c r="A59" s="26" t="s">
        <v>81</v>
      </c>
      <c r="B59" s="113" t="s">
        <v>547</v>
      </c>
      <c r="C59" s="115">
        <v>100</v>
      </c>
      <c r="D59" s="75">
        <v>898000</v>
      </c>
      <c r="E59" s="145"/>
      <c r="F59" s="75">
        <f aca="true" t="shared" si="3" ref="F59:F74">D59+E59</f>
        <v>898000</v>
      </c>
    </row>
    <row r="60" spans="1:6" ht="43.5" customHeight="1">
      <c r="A60" s="46" t="s">
        <v>131</v>
      </c>
      <c r="B60" s="113" t="s">
        <v>547</v>
      </c>
      <c r="C60" s="116">
        <v>200</v>
      </c>
      <c r="D60" s="75">
        <v>11830763</v>
      </c>
      <c r="E60" s="145"/>
      <c r="F60" s="75">
        <f t="shared" si="3"/>
        <v>11830763</v>
      </c>
    </row>
    <row r="61" spans="1:6" ht="54.75" customHeight="1">
      <c r="A61" s="46" t="s">
        <v>82</v>
      </c>
      <c r="B61" s="113" t="s">
        <v>547</v>
      </c>
      <c r="C61" s="116">
        <v>600</v>
      </c>
      <c r="D61" s="75">
        <v>19617181.21</v>
      </c>
      <c r="E61" s="145">
        <v>117450</v>
      </c>
      <c r="F61" s="75">
        <f t="shared" si="3"/>
        <v>19734631.21</v>
      </c>
    </row>
    <row r="62" spans="1:6" ht="39.75" customHeight="1">
      <c r="A62" s="46" t="s">
        <v>83</v>
      </c>
      <c r="B62" s="113" t="s">
        <v>547</v>
      </c>
      <c r="C62" s="116">
        <v>800</v>
      </c>
      <c r="D62" s="75">
        <v>388900</v>
      </c>
      <c r="E62" s="145"/>
      <c r="F62" s="75">
        <f t="shared" si="3"/>
        <v>388900</v>
      </c>
    </row>
    <row r="63" spans="1:6" ht="54.75" customHeight="1">
      <c r="A63" s="26" t="s">
        <v>84</v>
      </c>
      <c r="B63" s="114" t="s">
        <v>548</v>
      </c>
      <c r="C63" s="116">
        <v>100</v>
      </c>
      <c r="D63" s="75">
        <v>7140100</v>
      </c>
      <c r="E63" s="145">
        <v>-14600</v>
      </c>
      <c r="F63" s="75">
        <f t="shared" si="3"/>
        <v>7125500</v>
      </c>
    </row>
    <row r="64" spans="1:6" ht="30" customHeight="1">
      <c r="A64" s="46" t="s">
        <v>132</v>
      </c>
      <c r="B64" s="114" t="s">
        <v>548</v>
      </c>
      <c r="C64" s="116">
        <v>200</v>
      </c>
      <c r="D64" s="75">
        <v>1708480</v>
      </c>
      <c r="E64" s="145">
        <v>14600</v>
      </c>
      <c r="F64" s="75">
        <f t="shared" si="3"/>
        <v>1723080</v>
      </c>
    </row>
    <row r="65" spans="1:6" ht="19.5" customHeight="1">
      <c r="A65" s="46" t="s">
        <v>85</v>
      </c>
      <c r="B65" s="114" t="s">
        <v>548</v>
      </c>
      <c r="C65" s="116">
        <v>800</v>
      </c>
      <c r="D65" s="75">
        <v>5800</v>
      </c>
      <c r="E65" s="145"/>
      <c r="F65" s="75">
        <f t="shared" si="3"/>
        <v>5800</v>
      </c>
    </row>
    <row r="66" spans="1:6" ht="38.25" customHeight="1">
      <c r="A66" s="26" t="s">
        <v>129</v>
      </c>
      <c r="B66" s="114" t="s">
        <v>549</v>
      </c>
      <c r="C66" s="116">
        <v>200</v>
      </c>
      <c r="D66" s="75">
        <v>582384.6</v>
      </c>
      <c r="E66" s="145"/>
      <c r="F66" s="75">
        <f t="shared" si="3"/>
        <v>582384.6</v>
      </c>
    </row>
    <row r="67" spans="1:6" ht="53.25" customHeight="1">
      <c r="A67" s="45" t="s">
        <v>357</v>
      </c>
      <c r="B67" s="142" t="s">
        <v>551</v>
      </c>
      <c r="C67" s="143">
        <v>100</v>
      </c>
      <c r="D67" s="75">
        <v>55399.02</v>
      </c>
      <c r="E67" s="145">
        <v>8861.54</v>
      </c>
      <c r="F67" s="75">
        <f t="shared" si="3"/>
        <v>64260.56</v>
      </c>
    </row>
    <row r="68" spans="1:6" ht="52.5" customHeight="1">
      <c r="A68" s="45" t="s">
        <v>358</v>
      </c>
      <c r="B68" s="142" t="s">
        <v>552</v>
      </c>
      <c r="C68" s="143">
        <v>100</v>
      </c>
      <c r="D68" s="75">
        <v>1649610.95</v>
      </c>
      <c r="E68" s="145"/>
      <c r="F68" s="75">
        <f t="shared" si="3"/>
        <v>1649610.95</v>
      </c>
    </row>
    <row r="69" spans="1:6" ht="27.75" customHeight="1">
      <c r="A69" s="26" t="s">
        <v>130</v>
      </c>
      <c r="B69" s="114" t="s">
        <v>550</v>
      </c>
      <c r="C69" s="116">
        <v>200</v>
      </c>
      <c r="D69" s="75">
        <v>514300</v>
      </c>
      <c r="E69" s="145"/>
      <c r="F69" s="75">
        <f t="shared" si="3"/>
        <v>514300</v>
      </c>
    </row>
    <row r="70" spans="1:6" ht="92.25" customHeight="1">
      <c r="A70" s="110" t="s">
        <v>965</v>
      </c>
      <c r="B70" s="108" t="s">
        <v>553</v>
      </c>
      <c r="C70" s="116">
        <v>100</v>
      </c>
      <c r="D70" s="75">
        <v>1249920</v>
      </c>
      <c r="E70" s="145"/>
      <c r="F70" s="75">
        <f t="shared" si="3"/>
        <v>1249920</v>
      </c>
    </row>
    <row r="71" spans="1:6" ht="51">
      <c r="A71" s="110" t="s">
        <v>757</v>
      </c>
      <c r="B71" s="108" t="s">
        <v>553</v>
      </c>
      <c r="C71" s="116">
        <v>600</v>
      </c>
      <c r="D71" s="75">
        <v>2890440</v>
      </c>
      <c r="E71" s="145"/>
      <c r="F71" s="75">
        <f t="shared" si="3"/>
        <v>2890440</v>
      </c>
    </row>
    <row r="72" spans="1:6" ht="18" customHeight="1">
      <c r="A72" s="26" t="s">
        <v>895</v>
      </c>
      <c r="B72" s="231" t="s">
        <v>894</v>
      </c>
      <c r="C72" s="232"/>
      <c r="D72" s="75">
        <f>D73+D74</f>
        <v>191318.71</v>
      </c>
      <c r="E72" s="75">
        <f>E73+E74</f>
        <v>0</v>
      </c>
      <c r="F72" s="75">
        <f>F73+F74</f>
        <v>191318.71</v>
      </c>
    </row>
    <row r="73" spans="1:6" ht="54.75" customHeight="1">
      <c r="A73" s="110" t="s">
        <v>910</v>
      </c>
      <c r="B73" s="165" t="s">
        <v>891</v>
      </c>
      <c r="C73" s="232">
        <v>200</v>
      </c>
      <c r="D73" s="75">
        <v>46958.38</v>
      </c>
      <c r="E73" s="145"/>
      <c r="F73" s="75">
        <f t="shared" si="3"/>
        <v>46958.38</v>
      </c>
    </row>
    <row r="74" spans="1:6" ht="63.75">
      <c r="A74" s="110" t="s">
        <v>892</v>
      </c>
      <c r="B74" s="165" t="s">
        <v>891</v>
      </c>
      <c r="C74" s="232">
        <v>600</v>
      </c>
      <c r="D74" s="75">
        <v>144360.33</v>
      </c>
      <c r="E74" s="145"/>
      <c r="F74" s="75">
        <f t="shared" si="3"/>
        <v>144360.33</v>
      </c>
    </row>
    <row r="75" spans="1:6" ht="38.25" customHeight="1">
      <c r="A75" s="53" t="s">
        <v>554</v>
      </c>
      <c r="B75" s="54" t="s">
        <v>555</v>
      </c>
      <c r="C75" s="116"/>
      <c r="D75" s="74">
        <f>D76+D79</f>
        <v>74806476</v>
      </c>
      <c r="E75" s="74">
        <f>E76+E79</f>
        <v>772892.25</v>
      </c>
      <c r="F75" s="74">
        <f>F76+F79</f>
        <v>75579368.25</v>
      </c>
    </row>
    <row r="76" spans="1:6" ht="20.25" customHeight="1">
      <c r="A76" s="26" t="s">
        <v>90</v>
      </c>
      <c r="B76" s="114" t="s">
        <v>556</v>
      </c>
      <c r="C76" s="116"/>
      <c r="D76" s="75">
        <f>D77+D78</f>
        <v>9239699</v>
      </c>
      <c r="E76" s="75">
        <f>E77+E78</f>
        <v>138336</v>
      </c>
      <c r="F76" s="75">
        <f>F77+F78</f>
        <v>9378035</v>
      </c>
    </row>
    <row r="77" spans="1:6" ht="105" customHeight="1">
      <c r="A77" s="26" t="s">
        <v>669</v>
      </c>
      <c r="B77" s="114" t="s">
        <v>557</v>
      </c>
      <c r="C77" s="116">
        <v>100</v>
      </c>
      <c r="D77" s="75">
        <v>9191753</v>
      </c>
      <c r="E77" s="145">
        <v>138336</v>
      </c>
      <c r="F77" s="75">
        <f>D77+E77</f>
        <v>9330089</v>
      </c>
    </row>
    <row r="78" spans="1:6" ht="93" customHeight="1">
      <c r="A78" s="26" t="s">
        <v>670</v>
      </c>
      <c r="B78" s="114" t="s">
        <v>557</v>
      </c>
      <c r="C78" s="116">
        <v>200</v>
      </c>
      <c r="D78" s="75">
        <v>47946</v>
      </c>
      <c r="E78" s="145"/>
      <c r="F78" s="75">
        <f>D78+E78</f>
        <v>47946</v>
      </c>
    </row>
    <row r="79" spans="1:6" ht="19.5" customHeight="1">
      <c r="A79" s="26" t="s">
        <v>708</v>
      </c>
      <c r="B79" s="142" t="s">
        <v>709</v>
      </c>
      <c r="C79" s="143"/>
      <c r="D79" s="75">
        <f>D80+D81+D82</f>
        <v>65566777</v>
      </c>
      <c r="E79" s="75">
        <f>E80+E81+E82</f>
        <v>634556.25</v>
      </c>
      <c r="F79" s="75">
        <f>F80+F81+F82</f>
        <v>66201333.25</v>
      </c>
    </row>
    <row r="80" spans="1:6" ht="129.75" customHeight="1">
      <c r="A80" s="58" t="s">
        <v>710</v>
      </c>
      <c r="B80" s="142" t="s">
        <v>711</v>
      </c>
      <c r="C80" s="143">
        <v>100</v>
      </c>
      <c r="D80" s="75">
        <v>16993360.75</v>
      </c>
      <c r="E80" s="145">
        <v>161897.91</v>
      </c>
      <c r="F80" s="75">
        <f>D80+E80</f>
        <v>17155258.66</v>
      </c>
    </row>
    <row r="81" spans="1:6" ht="114.75">
      <c r="A81" s="26" t="s">
        <v>712</v>
      </c>
      <c r="B81" s="142" t="s">
        <v>711</v>
      </c>
      <c r="C81" s="143">
        <v>200</v>
      </c>
      <c r="D81" s="75">
        <v>204337</v>
      </c>
      <c r="E81" s="145"/>
      <c r="F81" s="75">
        <f>D81+E81</f>
        <v>204337</v>
      </c>
    </row>
    <row r="82" spans="1:6" ht="114.75">
      <c r="A82" s="46" t="s">
        <v>713</v>
      </c>
      <c r="B82" s="142" t="s">
        <v>711</v>
      </c>
      <c r="C82" s="143">
        <v>600</v>
      </c>
      <c r="D82" s="75">
        <v>48369079.25</v>
      </c>
      <c r="E82" s="145">
        <v>472658.34</v>
      </c>
      <c r="F82" s="75">
        <f>D82+E82</f>
        <v>48841737.59</v>
      </c>
    </row>
    <row r="83" spans="1:6" ht="27" customHeight="1">
      <c r="A83" s="51" t="s">
        <v>92</v>
      </c>
      <c r="B83" s="44" t="s">
        <v>558</v>
      </c>
      <c r="C83" s="116"/>
      <c r="D83" s="74">
        <f>D84+D101</f>
        <v>5911187.329999998</v>
      </c>
      <c r="E83" s="74">
        <f>E84+E101</f>
        <v>260149.56</v>
      </c>
      <c r="F83" s="74">
        <f>F84+F101</f>
        <v>6171336.889999999</v>
      </c>
    </row>
    <row r="84" spans="1:6" ht="19.5" customHeight="1">
      <c r="A84" s="26" t="s">
        <v>93</v>
      </c>
      <c r="B84" s="114" t="s">
        <v>559</v>
      </c>
      <c r="C84" s="116"/>
      <c r="D84" s="76">
        <f>D85+D86+D88+D89+D91+D93+D95+D97+D99+D87+D90+D92+D94+D96+D98+D100</f>
        <v>5330867.329999998</v>
      </c>
      <c r="E84" s="76">
        <f>E85+E86+E88+E89+E91+E93+E95+E97+E99+E87+E90+E92+E94+E96+E98+E100</f>
        <v>260149.56</v>
      </c>
      <c r="F84" s="76">
        <f>F85+F86+F88+F89+F91+F93+F95+F97+F99+F87+F90+F92+F94+F96+F98+F100</f>
        <v>5591016.889999999</v>
      </c>
    </row>
    <row r="85" spans="1:6" ht="54" customHeight="1">
      <c r="A85" s="26" t="s">
        <v>94</v>
      </c>
      <c r="B85" s="114" t="s">
        <v>560</v>
      </c>
      <c r="C85" s="116">
        <v>100</v>
      </c>
      <c r="D85" s="75">
        <v>2002614.96</v>
      </c>
      <c r="E85" s="145"/>
      <c r="F85" s="75">
        <f aca="true" t="shared" si="4" ref="F85:F103">D85+E85</f>
        <v>2002614.96</v>
      </c>
    </row>
    <row r="86" spans="1:6" ht="45" customHeight="1">
      <c r="A86" s="26" t="s">
        <v>561</v>
      </c>
      <c r="B86" s="114" t="s">
        <v>560</v>
      </c>
      <c r="C86" s="116">
        <v>200</v>
      </c>
      <c r="D86" s="75">
        <v>341972</v>
      </c>
      <c r="E86" s="145"/>
      <c r="F86" s="75">
        <f t="shared" si="4"/>
        <v>341972</v>
      </c>
    </row>
    <row r="87" spans="1:6" ht="45" customHeight="1">
      <c r="A87" s="26" t="s">
        <v>922</v>
      </c>
      <c r="B87" s="260" t="s">
        <v>560</v>
      </c>
      <c r="C87" s="261">
        <v>600</v>
      </c>
      <c r="D87" s="75">
        <v>1247016.45</v>
      </c>
      <c r="E87" s="145"/>
      <c r="F87" s="75">
        <f>D87+E87</f>
        <v>1247016.45</v>
      </c>
    </row>
    <row r="88" spans="1:6" ht="27.75" customHeight="1">
      <c r="A88" s="26" t="s">
        <v>95</v>
      </c>
      <c r="B88" s="114" t="s">
        <v>560</v>
      </c>
      <c r="C88" s="116">
        <v>800</v>
      </c>
      <c r="D88" s="75">
        <v>14266</v>
      </c>
      <c r="E88" s="145"/>
      <c r="F88" s="75">
        <f t="shared" si="4"/>
        <v>14266</v>
      </c>
    </row>
    <row r="89" spans="1:6" ht="79.5" customHeight="1">
      <c r="A89" s="26" t="s">
        <v>714</v>
      </c>
      <c r="B89" s="260" t="s">
        <v>715</v>
      </c>
      <c r="C89" s="143">
        <v>100</v>
      </c>
      <c r="D89" s="75">
        <v>1700</v>
      </c>
      <c r="E89" s="145"/>
      <c r="F89" s="75">
        <f t="shared" si="4"/>
        <v>1700</v>
      </c>
    </row>
    <row r="90" spans="1:6" ht="66.75" customHeight="1">
      <c r="A90" s="26" t="s">
        <v>923</v>
      </c>
      <c r="B90" s="260" t="s">
        <v>715</v>
      </c>
      <c r="C90" s="261">
        <v>600</v>
      </c>
      <c r="D90" s="75">
        <v>2445.88</v>
      </c>
      <c r="E90" s="145"/>
      <c r="F90" s="75">
        <f>D90+E90</f>
        <v>2445.88</v>
      </c>
    </row>
    <row r="91" spans="1:6" ht="89.25">
      <c r="A91" s="45" t="s">
        <v>716</v>
      </c>
      <c r="B91" s="260" t="s">
        <v>717</v>
      </c>
      <c r="C91" s="143">
        <v>100</v>
      </c>
      <c r="D91" s="75">
        <v>652</v>
      </c>
      <c r="E91" s="145"/>
      <c r="F91" s="75">
        <f t="shared" si="4"/>
        <v>652</v>
      </c>
    </row>
    <row r="92" spans="1:6" ht="67.5" customHeight="1">
      <c r="A92" s="45" t="s">
        <v>924</v>
      </c>
      <c r="B92" s="260" t="s">
        <v>717</v>
      </c>
      <c r="C92" s="261">
        <v>600</v>
      </c>
      <c r="D92" s="75">
        <v>712.71</v>
      </c>
      <c r="E92" s="145"/>
      <c r="F92" s="75">
        <f>D92+E92</f>
        <v>712.71</v>
      </c>
    </row>
    <row r="93" spans="1:6" ht="89.25">
      <c r="A93" s="26" t="s">
        <v>718</v>
      </c>
      <c r="B93" s="260" t="s">
        <v>719</v>
      </c>
      <c r="C93" s="143">
        <v>100</v>
      </c>
      <c r="D93" s="75">
        <v>67553.3</v>
      </c>
      <c r="E93" s="145"/>
      <c r="F93" s="75">
        <f t="shared" si="4"/>
        <v>67553.3</v>
      </c>
    </row>
    <row r="94" spans="1:6" ht="84" customHeight="1">
      <c r="A94" s="26" t="s">
        <v>925</v>
      </c>
      <c r="B94" s="260" t="s">
        <v>719</v>
      </c>
      <c r="C94" s="261">
        <v>600</v>
      </c>
      <c r="D94" s="145">
        <v>67553.3</v>
      </c>
      <c r="E94" s="145"/>
      <c r="F94" s="75">
        <f t="shared" si="4"/>
        <v>67553.3</v>
      </c>
    </row>
    <row r="95" spans="1:6" ht="79.5" customHeight="1">
      <c r="A95" s="26" t="s">
        <v>720</v>
      </c>
      <c r="B95" s="260" t="s">
        <v>721</v>
      </c>
      <c r="C95" s="143">
        <v>100</v>
      </c>
      <c r="D95" s="75">
        <v>170598</v>
      </c>
      <c r="E95" s="145"/>
      <c r="F95" s="75">
        <f t="shared" si="4"/>
        <v>170598</v>
      </c>
    </row>
    <row r="96" spans="1:6" ht="66" customHeight="1">
      <c r="A96" s="26" t="s">
        <v>926</v>
      </c>
      <c r="B96" s="260" t="s">
        <v>721</v>
      </c>
      <c r="C96" s="261">
        <v>600</v>
      </c>
      <c r="D96" s="145">
        <v>170746.5</v>
      </c>
      <c r="E96" s="145"/>
      <c r="F96" s="75">
        <f t="shared" si="4"/>
        <v>170746.5</v>
      </c>
    </row>
    <row r="97" spans="1:6" ht="51">
      <c r="A97" s="45" t="s">
        <v>357</v>
      </c>
      <c r="B97" s="260" t="s">
        <v>722</v>
      </c>
      <c r="C97" s="143">
        <v>100</v>
      </c>
      <c r="D97" s="75">
        <v>307010.11</v>
      </c>
      <c r="E97" s="145"/>
      <c r="F97" s="75">
        <f t="shared" si="4"/>
        <v>307010.11</v>
      </c>
    </row>
    <row r="98" spans="1:6" ht="40.5" customHeight="1">
      <c r="A98" s="45" t="s">
        <v>927</v>
      </c>
      <c r="B98" s="260" t="s">
        <v>722</v>
      </c>
      <c r="C98" s="261">
        <v>600</v>
      </c>
      <c r="D98" s="145">
        <v>318207.27</v>
      </c>
      <c r="E98" s="145">
        <v>260149.56</v>
      </c>
      <c r="F98" s="75">
        <f t="shared" si="4"/>
        <v>578356.8300000001</v>
      </c>
    </row>
    <row r="99" spans="1:6" ht="51">
      <c r="A99" s="45" t="s">
        <v>358</v>
      </c>
      <c r="B99" s="260" t="s">
        <v>723</v>
      </c>
      <c r="C99" s="143">
        <v>100</v>
      </c>
      <c r="D99" s="75">
        <v>279596.09</v>
      </c>
      <c r="E99" s="145"/>
      <c r="F99" s="75">
        <f t="shared" si="4"/>
        <v>279596.09</v>
      </c>
    </row>
    <row r="100" spans="1:6" ht="38.25" customHeight="1">
      <c r="A100" s="45" t="s">
        <v>928</v>
      </c>
      <c r="B100" s="260" t="s">
        <v>723</v>
      </c>
      <c r="C100" s="261">
        <v>600</v>
      </c>
      <c r="D100" s="145">
        <v>338222.76</v>
      </c>
      <c r="E100" s="145"/>
      <c r="F100" s="75">
        <f t="shared" si="4"/>
        <v>338222.76</v>
      </c>
    </row>
    <row r="101" spans="1:6" ht="25.5">
      <c r="A101" s="26" t="s">
        <v>961</v>
      </c>
      <c r="B101" s="267" t="s">
        <v>960</v>
      </c>
      <c r="C101" s="268"/>
      <c r="D101" s="145">
        <f>D102+D103</f>
        <v>580320</v>
      </c>
      <c r="E101" s="145">
        <f>E102+E103</f>
        <v>0</v>
      </c>
      <c r="F101" s="145">
        <f>F102+F103</f>
        <v>580320</v>
      </c>
    </row>
    <row r="102" spans="1:6" ht="38.25" customHeight="1">
      <c r="A102" s="45" t="s">
        <v>962</v>
      </c>
      <c r="B102" s="267" t="s">
        <v>959</v>
      </c>
      <c r="C102" s="268">
        <v>600</v>
      </c>
      <c r="D102" s="145">
        <v>577530</v>
      </c>
      <c r="E102" s="145"/>
      <c r="F102" s="75">
        <f t="shared" si="4"/>
        <v>577530</v>
      </c>
    </row>
    <row r="103" spans="1:6" ht="38.25" customHeight="1">
      <c r="A103" s="45" t="s">
        <v>962</v>
      </c>
      <c r="B103" s="285" t="s">
        <v>959</v>
      </c>
      <c r="C103" s="286">
        <v>800</v>
      </c>
      <c r="D103" s="145">
        <v>2790</v>
      </c>
      <c r="E103" s="145"/>
      <c r="F103" s="75">
        <f t="shared" si="4"/>
        <v>2790</v>
      </c>
    </row>
    <row r="104" spans="1:6" ht="17.25" customHeight="1">
      <c r="A104" s="51" t="s">
        <v>96</v>
      </c>
      <c r="B104" s="44" t="s">
        <v>562</v>
      </c>
      <c r="C104" s="116"/>
      <c r="D104" s="74">
        <f>D105</f>
        <v>755160</v>
      </c>
      <c r="E104" s="74">
        <f>E105</f>
        <v>0</v>
      </c>
      <c r="F104" s="74">
        <f>F105</f>
        <v>755160</v>
      </c>
    </row>
    <row r="105" spans="1:6" ht="19.5" customHeight="1">
      <c r="A105" s="26" t="s">
        <v>97</v>
      </c>
      <c r="B105" s="114" t="s">
        <v>563</v>
      </c>
      <c r="C105" s="116"/>
      <c r="D105" s="75">
        <f>D106+D107+D108</f>
        <v>755160</v>
      </c>
      <c r="E105" s="75">
        <f>E106+E107+E108</f>
        <v>0</v>
      </c>
      <c r="F105" s="75">
        <f>F106+F107+F108</f>
        <v>755160</v>
      </c>
    </row>
    <row r="106" spans="1:6" ht="54" customHeight="1">
      <c r="A106" s="26" t="s">
        <v>564</v>
      </c>
      <c r="B106" s="114" t="s">
        <v>565</v>
      </c>
      <c r="C106" s="116">
        <v>600</v>
      </c>
      <c r="D106" s="75">
        <v>26040</v>
      </c>
      <c r="E106" s="145"/>
      <c r="F106" s="75">
        <f>D106+E106</f>
        <v>26040</v>
      </c>
    </row>
    <row r="107" spans="1:6" ht="39.75" customHeight="1">
      <c r="A107" s="47" t="s">
        <v>145</v>
      </c>
      <c r="B107" s="114" t="s">
        <v>566</v>
      </c>
      <c r="C107" s="116">
        <v>200</v>
      </c>
      <c r="D107" s="75">
        <v>221340</v>
      </c>
      <c r="E107" s="145"/>
      <c r="F107" s="75">
        <f>D107+E107</f>
        <v>221340</v>
      </c>
    </row>
    <row r="108" spans="1:6" ht="39" customHeight="1">
      <c r="A108" s="47" t="s">
        <v>146</v>
      </c>
      <c r="B108" s="114" t="s">
        <v>566</v>
      </c>
      <c r="C108" s="116">
        <v>600</v>
      </c>
      <c r="D108" s="75">
        <v>507780</v>
      </c>
      <c r="E108" s="145"/>
      <c r="F108" s="75">
        <f>D108+E108</f>
        <v>507780</v>
      </c>
    </row>
    <row r="109" spans="1:6" ht="18" customHeight="1">
      <c r="A109" s="48" t="s">
        <v>365</v>
      </c>
      <c r="B109" s="55" t="s">
        <v>567</v>
      </c>
      <c r="C109" s="112"/>
      <c r="D109" s="74">
        <f>D110</f>
        <v>270000</v>
      </c>
      <c r="E109" s="74">
        <f>E110</f>
        <v>0</v>
      </c>
      <c r="F109" s="74">
        <f>F110</f>
        <v>270000</v>
      </c>
    </row>
    <row r="110" spans="1:6" ht="20.25" customHeight="1">
      <c r="A110" s="26" t="s">
        <v>86</v>
      </c>
      <c r="B110" s="111" t="s">
        <v>568</v>
      </c>
      <c r="C110" s="112"/>
      <c r="D110" s="75">
        <f>D111+D112+D113</f>
        <v>270000</v>
      </c>
      <c r="E110" s="75">
        <f>E111+E112+E113</f>
        <v>0</v>
      </c>
      <c r="F110" s="75">
        <f>F111+F112+F113</f>
        <v>270000</v>
      </c>
    </row>
    <row r="111" spans="1:6" ht="51">
      <c r="A111" s="26" t="s">
        <v>696</v>
      </c>
      <c r="B111" s="111" t="s">
        <v>630</v>
      </c>
      <c r="C111" s="116">
        <v>300</v>
      </c>
      <c r="D111" s="75">
        <v>16000</v>
      </c>
      <c r="E111" s="145"/>
      <c r="F111" s="75">
        <f>D111+E111</f>
        <v>16000</v>
      </c>
    </row>
    <row r="112" spans="1:6" ht="25.5">
      <c r="A112" s="26" t="s">
        <v>697</v>
      </c>
      <c r="B112" s="114" t="s">
        <v>631</v>
      </c>
      <c r="C112" s="116">
        <v>300</v>
      </c>
      <c r="D112" s="75">
        <v>90000</v>
      </c>
      <c r="E112" s="145"/>
      <c r="F112" s="75">
        <f>D112+E112</f>
        <v>90000</v>
      </c>
    </row>
    <row r="113" spans="1:6" ht="25.5">
      <c r="A113" s="26" t="s">
        <v>698</v>
      </c>
      <c r="B113" s="114" t="s">
        <v>632</v>
      </c>
      <c r="C113" s="116">
        <v>300</v>
      </c>
      <c r="D113" s="75">
        <v>164000</v>
      </c>
      <c r="E113" s="145"/>
      <c r="F113" s="75">
        <f>D113+E113</f>
        <v>164000</v>
      </c>
    </row>
    <row r="114" spans="1:6" ht="39" customHeight="1">
      <c r="A114" s="48" t="s">
        <v>905</v>
      </c>
      <c r="B114" s="44" t="s">
        <v>569</v>
      </c>
      <c r="C114" s="116"/>
      <c r="D114" s="74">
        <f>D115</f>
        <v>173793.5</v>
      </c>
      <c r="E114" s="74">
        <f>E115</f>
        <v>0</v>
      </c>
      <c r="F114" s="74">
        <f>F115</f>
        <v>173793.5</v>
      </c>
    </row>
    <row r="115" spans="1:6" ht="18" customHeight="1">
      <c r="A115" s="26" t="s">
        <v>86</v>
      </c>
      <c r="B115" s="134" t="s">
        <v>570</v>
      </c>
      <c r="C115" s="136"/>
      <c r="D115" s="75">
        <f>D117+D116+D118</f>
        <v>173793.5</v>
      </c>
      <c r="E115" s="75">
        <f>E117+E116+E118</f>
        <v>0</v>
      </c>
      <c r="F115" s="75">
        <f>F117+F116+F118</f>
        <v>173793.5</v>
      </c>
    </row>
    <row r="116" spans="1:6" ht="41.25" customHeight="1">
      <c r="A116" s="3" t="s">
        <v>759</v>
      </c>
      <c r="B116" s="132">
        <v>2190100430</v>
      </c>
      <c r="C116" s="132">
        <v>200</v>
      </c>
      <c r="D116" s="194">
        <v>56818.5</v>
      </c>
      <c r="E116" s="145"/>
      <c r="F116" s="194">
        <f>D116+E116</f>
        <v>56818.5</v>
      </c>
    </row>
    <row r="117" spans="1:6" ht="54" customHeight="1">
      <c r="A117" s="3" t="s">
        <v>699</v>
      </c>
      <c r="B117" s="132">
        <v>2190100440</v>
      </c>
      <c r="C117" s="132">
        <v>300</v>
      </c>
      <c r="D117" s="194">
        <v>6000</v>
      </c>
      <c r="E117" s="145"/>
      <c r="F117" s="194">
        <f>D117+E117</f>
        <v>6000</v>
      </c>
    </row>
    <row r="118" spans="1:6" ht="38.25">
      <c r="A118" s="26" t="s">
        <v>777</v>
      </c>
      <c r="B118" s="154" t="s">
        <v>778</v>
      </c>
      <c r="C118" s="155">
        <v>200</v>
      </c>
      <c r="D118" s="194">
        <v>110975</v>
      </c>
      <c r="E118" s="145"/>
      <c r="F118" s="194">
        <f>D118+E118</f>
        <v>110975</v>
      </c>
    </row>
    <row r="119" spans="1:6" ht="27.75" customHeight="1">
      <c r="A119" s="26" t="s">
        <v>571</v>
      </c>
      <c r="B119" s="44" t="s">
        <v>572</v>
      </c>
      <c r="C119" s="136"/>
      <c r="D119" s="74">
        <f>D120+D139+D147</f>
        <v>14182058</v>
      </c>
      <c r="E119" s="74">
        <f>E120+E139+E147</f>
        <v>94945.09</v>
      </c>
      <c r="F119" s="74">
        <f>F120+F139+F147</f>
        <v>14277003.09</v>
      </c>
    </row>
    <row r="120" spans="1:6" ht="19.5" customHeight="1">
      <c r="A120" s="56" t="s">
        <v>573</v>
      </c>
      <c r="B120" s="111" t="s">
        <v>574</v>
      </c>
      <c r="C120" s="116"/>
      <c r="D120" s="75">
        <f>D121+D126+D128+D133</f>
        <v>11216577</v>
      </c>
      <c r="E120" s="75">
        <f>E121+E126+E128+E133</f>
        <v>69626.4</v>
      </c>
      <c r="F120" s="75">
        <f>F121+F126+F128+F133</f>
        <v>11286203.4</v>
      </c>
    </row>
    <row r="121" spans="1:6" ht="18" customHeight="1">
      <c r="A121" s="26" t="s">
        <v>101</v>
      </c>
      <c r="B121" s="111" t="s">
        <v>575</v>
      </c>
      <c r="C121" s="116"/>
      <c r="D121" s="75">
        <f>D122+D123+D124+D125</f>
        <v>4923328.2</v>
      </c>
      <c r="E121" s="75">
        <f>E122+E123+E124+E125</f>
        <v>0</v>
      </c>
      <c r="F121" s="75">
        <f>F122+F123+F124+F125</f>
        <v>4923328.2</v>
      </c>
    </row>
    <row r="122" spans="1:6" ht="65.25" customHeight="1">
      <c r="A122" s="26" t="s">
        <v>99</v>
      </c>
      <c r="B122" s="111" t="s">
        <v>576</v>
      </c>
      <c r="C122" s="116">
        <v>100</v>
      </c>
      <c r="D122" s="75">
        <v>2042664</v>
      </c>
      <c r="E122" s="145"/>
      <c r="F122" s="75">
        <f>D122+E122</f>
        <v>2042664</v>
      </c>
    </row>
    <row r="123" spans="1:6" ht="42" customHeight="1">
      <c r="A123" s="26" t="s">
        <v>133</v>
      </c>
      <c r="B123" s="111" t="s">
        <v>576</v>
      </c>
      <c r="C123" s="116">
        <v>200</v>
      </c>
      <c r="D123" s="75">
        <v>2612164.2</v>
      </c>
      <c r="E123" s="145"/>
      <c r="F123" s="75">
        <f aca="true" t="shared" si="5" ref="F123:F138">D123+E123</f>
        <v>2612164.2</v>
      </c>
    </row>
    <row r="124" spans="1:6" ht="28.5" customHeight="1">
      <c r="A124" s="26" t="s">
        <v>100</v>
      </c>
      <c r="B124" s="111" t="s">
        <v>576</v>
      </c>
      <c r="C124" s="116">
        <v>800</v>
      </c>
      <c r="D124" s="75">
        <v>39000</v>
      </c>
      <c r="E124" s="145"/>
      <c r="F124" s="75">
        <f t="shared" si="5"/>
        <v>39000</v>
      </c>
    </row>
    <row r="125" spans="1:6" ht="30" customHeight="1">
      <c r="A125" s="57" t="s">
        <v>134</v>
      </c>
      <c r="B125" s="114" t="s">
        <v>577</v>
      </c>
      <c r="C125" s="116">
        <v>200</v>
      </c>
      <c r="D125" s="75">
        <v>229500</v>
      </c>
      <c r="E125" s="145"/>
      <c r="F125" s="75">
        <f t="shared" si="5"/>
        <v>229500</v>
      </c>
    </row>
    <row r="126" spans="1:6" ht="27" customHeight="1">
      <c r="A126" s="26" t="s">
        <v>102</v>
      </c>
      <c r="B126" s="111" t="s">
        <v>578</v>
      </c>
      <c r="C126" s="116"/>
      <c r="D126" s="75">
        <f>D127</f>
        <v>439297.8</v>
      </c>
      <c r="E126" s="75">
        <f>E127</f>
        <v>0</v>
      </c>
      <c r="F126" s="75">
        <f>F127</f>
        <v>439297.8</v>
      </c>
    </row>
    <row r="127" spans="1:6" ht="37.5" customHeight="1">
      <c r="A127" s="26" t="s">
        <v>135</v>
      </c>
      <c r="B127" s="111" t="s">
        <v>579</v>
      </c>
      <c r="C127" s="116">
        <v>200</v>
      </c>
      <c r="D127" s="75">
        <v>439297.8</v>
      </c>
      <c r="E127" s="145"/>
      <c r="F127" s="75">
        <f t="shared" si="5"/>
        <v>439297.8</v>
      </c>
    </row>
    <row r="128" spans="1:6" ht="25.5" customHeight="1">
      <c r="A128" s="26" t="s">
        <v>103</v>
      </c>
      <c r="B128" s="111" t="s">
        <v>580</v>
      </c>
      <c r="C128" s="116"/>
      <c r="D128" s="75">
        <f>D129+D130+D131+D132</f>
        <v>3069433</v>
      </c>
      <c r="E128" s="75">
        <f>E129+E130+E131+E132</f>
        <v>69626.4</v>
      </c>
      <c r="F128" s="75">
        <f>F129+F130+F131+F132</f>
        <v>3139059.4</v>
      </c>
    </row>
    <row r="129" spans="1:6" ht="75" customHeight="1">
      <c r="A129" s="39" t="s">
        <v>581</v>
      </c>
      <c r="B129" s="111" t="s">
        <v>582</v>
      </c>
      <c r="C129" s="116">
        <v>100</v>
      </c>
      <c r="D129" s="75">
        <v>2315044</v>
      </c>
      <c r="E129" s="145"/>
      <c r="F129" s="75">
        <f t="shared" si="5"/>
        <v>2315044</v>
      </c>
    </row>
    <row r="130" spans="1:6" ht="66.75" customHeight="1">
      <c r="A130" s="26" t="s">
        <v>281</v>
      </c>
      <c r="B130" s="114" t="s">
        <v>583</v>
      </c>
      <c r="C130" s="116">
        <v>100</v>
      </c>
      <c r="D130" s="75">
        <v>244943</v>
      </c>
      <c r="E130" s="145"/>
      <c r="F130" s="75">
        <f t="shared" si="5"/>
        <v>244943</v>
      </c>
    </row>
    <row r="131" spans="1:6" ht="51">
      <c r="A131" s="45" t="s">
        <v>357</v>
      </c>
      <c r="B131" s="142" t="s">
        <v>724</v>
      </c>
      <c r="C131" s="143">
        <v>100</v>
      </c>
      <c r="D131" s="75">
        <v>242764</v>
      </c>
      <c r="E131" s="145">
        <v>69626.4</v>
      </c>
      <c r="F131" s="75">
        <f t="shared" si="5"/>
        <v>312390.4</v>
      </c>
    </row>
    <row r="132" spans="1:6" ht="51">
      <c r="A132" s="45" t="s">
        <v>358</v>
      </c>
      <c r="B132" s="142" t="s">
        <v>725</v>
      </c>
      <c r="C132" s="143">
        <v>100</v>
      </c>
      <c r="D132" s="75">
        <v>266682</v>
      </c>
      <c r="E132" s="145"/>
      <c r="F132" s="75">
        <f t="shared" si="5"/>
        <v>266682</v>
      </c>
    </row>
    <row r="133" spans="1:6" ht="21" customHeight="1">
      <c r="A133" s="26" t="s">
        <v>151</v>
      </c>
      <c r="B133" s="111" t="s">
        <v>584</v>
      </c>
      <c r="C133" s="116"/>
      <c r="D133" s="75">
        <f>D134+D135+D137+D136+D138</f>
        <v>2784518</v>
      </c>
      <c r="E133" s="75">
        <f>E134+E135+E137+E136+E138</f>
        <v>0</v>
      </c>
      <c r="F133" s="75">
        <f>F134+F135+F137+F136+F138</f>
        <v>2784518</v>
      </c>
    </row>
    <row r="134" spans="1:6" ht="67.5" customHeight="1">
      <c r="A134" s="26" t="s">
        <v>279</v>
      </c>
      <c r="B134" s="111" t="s">
        <v>633</v>
      </c>
      <c r="C134" s="116">
        <v>100</v>
      </c>
      <c r="D134" s="75">
        <v>1791118.71</v>
      </c>
      <c r="E134" s="145">
        <v>-10652.71</v>
      </c>
      <c r="F134" s="75">
        <f t="shared" si="5"/>
        <v>1780466</v>
      </c>
    </row>
    <row r="135" spans="1:6" ht="51.75" customHeight="1">
      <c r="A135" s="26" t="s">
        <v>280</v>
      </c>
      <c r="B135" s="111" t="s">
        <v>633</v>
      </c>
      <c r="C135" s="116">
        <v>200</v>
      </c>
      <c r="D135" s="75">
        <v>611649.87</v>
      </c>
      <c r="E135" s="145">
        <v>10652.71</v>
      </c>
      <c r="F135" s="75">
        <f t="shared" si="5"/>
        <v>622302.58</v>
      </c>
    </row>
    <row r="136" spans="1:6" ht="40.5" customHeight="1">
      <c r="A136" s="26" t="s">
        <v>851</v>
      </c>
      <c r="B136" s="146" t="s">
        <v>834</v>
      </c>
      <c r="C136" s="188">
        <v>200</v>
      </c>
      <c r="D136" s="75">
        <v>108613.13</v>
      </c>
      <c r="E136" s="145"/>
      <c r="F136" s="75">
        <f t="shared" si="5"/>
        <v>108613.13</v>
      </c>
    </row>
    <row r="137" spans="1:6" ht="53.25" customHeight="1">
      <c r="A137" s="26" t="s">
        <v>791</v>
      </c>
      <c r="B137" s="156" t="s">
        <v>792</v>
      </c>
      <c r="C137" s="157">
        <v>500</v>
      </c>
      <c r="D137" s="75">
        <v>238407</v>
      </c>
      <c r="E137" s="145"/>
      <c r="F137" s="75">
        <f t="shared" si="5"/>
        <v>238407</v>
      </c>
    </row>
    <row r="138" spans="1:6" ht="53.25" customHeight="1">
      <c r="A138" s="26" t="s">
        <v>885</v>
      </c>
      <c r="B138" s="146" t="s">
        <v>883</v>
      </c>
      <c r="C138" s="226">
        <v>200</v>
      </c>
      <c r="D138" s="75">
        <v>34729.29</v>
      </c>
      <c r="E138" s="145"/>
      <c r="F138" s="75">
        <f t="shared" si="5"/>
        <v>34729.29</v>
      </c>
    </row>
    <row r="139" spans="1:6" ht="27" customHeight="1">
      <c r="A139" s="51" t="s">
        <v>104</v>
      </c>
      <c r="B139" s="55" t="s">
        <v>585</v>
      </c>
      <c r="C139" s="116"/>
      <c r="D139" s="74">
        <f>D140</f>
        <v>2217631</v>
      </c>
      <c r="E139" s="74">
        <f>E140</f>
        <v>25318.69</v>
      </c>
      <c r="F139" s="74">
        <f>F140</f>
        <v>2242949.69</v>
      </c>
    </row>
    <row r="140" spans="1:6" ht="18.75" customHeight="1">
      <c r="A140" s="26" t="s">
        <v>93</v>
      </c>
      <c r="B140" s="146" t="s">
        <v>586</v>
      </c>
      <c r="C140" s="116"/>
      <c r="D140" s="75">
        <f>D141+D142+D143+D144+D145+D146</f>
        <v>2217631</v>
      </c>
      <c r="E140" s="75">
        <f>E141+E142+E143+E144+E145+E146</f>
        <v>25318.69</v>
      </c>
      <c r="F140" s="75">
        <f>F141+F142+F143+F144+F145+F146</f>
        <v>2242949.69</v>
      </c>
    </row>
    <row r="141" spans="1:6" ht="65.25" customHeight="1">
      <c r="A141" s="26" t="s">
        <v>105</v>
      </c>
      <c r="B141" s="111" t="s">
        <v>587</v>
      </c>
      <c r="C141" s="116">
        <v>100</v>
      </c>
      <c r="D141" s="75">
        <v>1350731.67</v>
      </c>
      <c r="E141" s="145"/>
      <c r="F141" s="75">
        <f aca="true" t="shared" si="6" ref="F141:F146">D141+E141</f>
        <v>1350731.67</v>
      </c>
    </row>
    <row r="142" spans="1:6" ht="42" customHeight="1">
      <c r="A142" s="26" t="s">
        <v>136</v>
      </c>
      <c r="B142" s="111" t="s">
        <v>587</v>
      </c>
      <c r="C142" s="116">
        <v>200</v>
      </c>
      <c r="D142" s="75">
        <v>78739</v>
      </c>
      <c r="E142" s="145"/>
      <c r="F142" s="75">
        <f t="shared" si="6"/>
        <v>78739</v>
      </c>
    </row>
    <row r="143" spans="1:6" ht="89.25">
      <c r="A143" s="39" t="s">
        <v>726</v>
      </c>
      <c r="B143" s="42" t="s">
        <v>727</v>
      </c>
      <c r="C143" s="143">
        <v>100</v>
      </c>
      <c r="D143" s="75">
        <v>50868.33</v>
      </c>
      <c r="E143" s="145"/>
      <c r="F143" s="75">
        <f t="shared" si="6"/>
        <v>50868.33</v>
      </c>
    </row>
    <row r="144" spans="1:6" ht="89.25">
      <c r="A144" s="39" t="s">
        <v>728</v>
      </c>
      <c r="B144" s="142" t="s">
        <v>729</v>
      </c>
      <c r="C144" s="143">
        <v>100</v>
      </c>
      <c r="D144" s="75">
        <v>457815</v>
      </c>
      <c r="E144" s="145"/>
      <c r="F144" s="75">
        <f t="shared" si="6"/>
        <v>457815</v>
      </c>
    </row>
    <row r="145" spans="1:6" ht="51">
      <c r="A145" s="45" t="s">
        <v>357</v>
      </c>
      <c r="B145" s="142" t="s">
        <v>730</v>
      </c>
      <c r="C145" s="143">
        <v>100</v>
      </c>
      <c r="D145" s="75">
        <v>155685</v>
      </c>
      <c r="E145" s="145">
        <v>25318.69</v>
      </c>
      <c r="F145" s="75">
        <f t="shared" si="6"/>
        <v>181003.69</v>
      </c>
    </row>
    <row r="146" spans="1:6" ht="51">
      <c r="A146" s="45" t="s">
        <v>358</v>
      </c>
      <c r="B146" s="142" t="s">
        <v>731</v>
      </c>
      <c r="C146" s="143">
        <v>100</v>
      </c>
      <c r="D146" s="75">
        <v>123792</v>
      </c>
      <c r="E146" s="145"/>
      <c r="F146" s="75">
        <f t="shared" si="6"/>
        <v>123792</v>
      </c>
    </row>
    <row r="147" spans="1:6" ht="24.75" customHeight="1">
      <c r="A147" s="43" t="s">
        <v>588</v>
      </c>
      <c r="B147" s="49">
        <v>2240000000</v>
      </c>
      <c r="C147" s="112"/>
      <c r="D147" s="74">
        <f aca="true" t="shared" si="7" ref="D147:F148">D148</f>
        <v>747850</v>
      </c>
      <c r="E147" s="74">
        <f t="shared" si="7"/>
        <v>0</v>
      </c>
      <c r="F147" s="74">
        <f t="shared" si="7"/>
        <v>747850</v>
      </c>
    </row>
    <row r="148" spans="1:6" ht="23.25" customHeight="1">
      <c r="A148" s="39" t="s">
        <v>589</v>
      </c>
      <c r="B148" s="25">
        <v>2240100000</v>
      </c>
      <c r="C148" s="116"/>
      <c r="D148" s="75">
        <f>D149</f>
        <v>747850</v>
      </c>
      <c r="E148" s="75">
        <f t="shared" si="7"/>
        <v>0</v>
      </c>
      <c r="F148" s="75">
        <f t="shared" si="7"/>
        <v>747850</v>
      </c>
    </row>
    <row r="149" spans="1:6" ht="24" customHeight="1">
      <c r="A149" s="39" t="s">
        <v>590</v>
      </c>
      <c r="B149" s="25">
        <v>2240100230</v>
      </c>
      <c r="C149" s="116">
        <v>200</v>
      </c>
      <c r="D149" s="75">
        <v>747850</v>
      </c>
      <c r="E149" s="145"/>
      <c r="F149" s="75">
        <f>D149+E149</f>
        <v>747850</v>
      </c>
    </row>
    <row r="150" spans="1:6" ht="29.25" customHeight="1">
      <c r="A150" s="48" t="s">
        <v>12</v>
      </c>
      <c r="B150" s="44" t="s">
        <v>410</v>
      </c>
      <c r="C150" s="116"/>
      <c r="D150" s="74">
        <f>D151+D156</f>
        <v>530000</v>
      </c>
      <c r="E150" s="74">
        <f>E151+E156</f>
        <v>0</v>
      </c>
      <c r="F150" s="74">
        <f>F151+F156</f>
        <v>530000</v>
      </c>
    </row>
    <row r="151" spans="1:6" ht="40.5" customHeight="1">
      <c r="A151" s="56" t="s">
        <v>591</v>
      </c>
      <c r="B151" s="111" t="s">
        <v>411</v>
      </c>
      <c r="C151" s="58"/>
      <c r="D151" s="75">
        <f>D152</f>
        <v>330000</v>
      </c>
      <c r="E151" s="75">
        <f>E152</f>
        <v>0</v>
      </c>
      <c r="F151" s="75">
        <f>F152</f>
        <v>330000</v>
      </c>
    </row>
    <row r="152" spans="1:6" ht="28.5" customHeight="1">
      <c r="A152" s="26" t="s">
        <v>106</v>
      </c>
      <c r="B152" s="111" t="s">
        <v>412</v>
      </c>
      <c r="C152" s="58"/>
      <c r="D152" s="75">
        <f>D154+D153+D155</f>
        <v>330000</v>
      </c>
      <c r="E152" s="75">
        <f>E154+E153+E155</f>
        <v>0</v>
      </c>
      <c r="F152" s="75">
        <f>F154+F153+F155</f>
        <v>330000</v>
      </c>
    </row>
    <row r="153" spans="1:6" ht="54" customHeight="1">
      <c r="A153" s="26" t="s">
        <v>810</v>
      </c>
      <c r="B153" s="146" t="s">
        <v>413</v>
      </c>
      <c r="C153" s="173">
        <v>100</v>
      </c>
      <c r="D153" s="75">
        <v>12500</v>
      </c>
      <c r="E153" s="145"/>
      <c r="F153" s="75">
        <f>D153+E153</f>
        <v>12500</v>
      </c>
    </row>
    <row r="154" spans="1:6" ht="39.75" customHeight="1">
      <c r="A154" s="26" t="s">
        <v>592</v>
      </c>
      <c r="B154" s="146" t="s">
        <v>413</v>
      </c>
      <c r="C154" s="116">
        <v>200</v>
      </c>
      <c r="D154" s="75">
        <v>297000</v>
      </c>
      <c r="E154" s="145"/>
      <c r="F154" s="75">
        <f>D154+E154</f>
        <v>297000</v>
      </c>
    </row>
    <row r="155" spans="1:6" ht="39" customHeight="1">
      <c r="A155" s="26" t="s">
        <v>929</v>
      </c>
      <c r="B155" s="146" t="s">
        <v>413</v>
      </c>
      <c r="C155" s="261">
        <v>600</v>
      </c>
      <c r="D155" s="145">
        <v>20500</v>
      </c>
      <c r="E155" s="145"/>
      <c r="F155" s="75">
        <f>D155+E155</f>
        <v>20500</v>
      </c>
    </row>
    <row r="156" spans="1:6" ht="20.25" customHeight="1">
      <c r="A156" s="26" t="s">
        <v>359</v>
      </c>
      <c r="B156" s="111" t="s">
        <v>414</v>
      </c>
      <c r="C156" s="116"/>
      <c r="D156" s="75">
        <f>D157</f>
        <v>200000</v>
      </c>
      <c r="E156" s="75">
        <f>E157</f>
        <v>0</v>
      </c>
      <c r="F156" s="75">
        <f>F157</f>
        <v>200000</v>
      </c>
    </row>
    <row r="157" spans="1:6" ht="19.5" customHeight="1">
      <c r="A157" s="26" t="s">
        <v>360</v>
      </c>
      <c r="B157" s="111" t="s">
        <v>415</v>
      </c>
      <c r="C157" s="116"/>
      <c r="D157" s="75">
        <f>D158+D159</f>
        <v>200000</v>
      </c>
      <c r="E157" s="75">
        <f>E158+E159</f>
        <v>0</v>
      </c>
      <c r="F157" s="75">
        <f>F158+F159</f>
        <v>200000</v>
      </c>
    </row>
    <row r="158" spans="1:6" ht="54" customHeight="1">
      <c r="A158" s="26" t="s">
        <v>367</v>
      </c>
      <c r="B158" s="146" t="s">
        <v>634</v>
      </c>
      <c r="C158" s="116">
        <v>100</v>
      </c>
      <c r="D158" s="75">
        <v>107897.59</v>
      </c>
      <c r="E158" s="145"/>
      <c r="F158" s="75">
        <f>D158+E158</f>
        <v>107897.59</v>
      </c>
    </row>
    <row r="159" spans="1:6" ht="30.75" customHeight="1">
      <c r="A159" s="26" t="s">
        <v>930</v>
      </c>
      <c r="B159" s="146" t="s">
        <v>634</v>
      </c>
      <c r="C159" s="261">
        <v>600</v>
      </c>
      <c r="D159" s="145">
        <v>92102.41</v>
      </c>
      <c r="E159" s="145"/>
      <c r="F159" s="75">
        <f>D159+E159</f>
        <v>92102.41</v>
      </c>
    </row>
    <row r="160" spans="1:6" ht="28.5" customHeight="1">
      <c r="A160" s="48" t="s">
        <v>425</v>
      </c>
      <c r="B160" s="55" t="s">
        <v>416</v>
      </c>
      <c r="C160" s="112"/>
      <c r="D160" s="74">
        <f aca="true" t="shared" si="8" ref="D160:F161">D161</f>
        <v>430000</v>
      </c>
      <c r="E160" s="74">
        <f t="shared" si="8"/>
        <v>0</v>
      </c>
      <c r="F160" s="74">
        <f t="shared" si="8"/>
        <v>430000</v>
      </c>
    </row>
    <row r="161" spans="1:6" ht="26.25" customHeight="1">
      <c r="A161" s="56" t="s">
        <v>426</v>
      </c>
      <c r="B161" s="111" t="s">
        <v>417</v>
      </c>
      <c r="C161" s="116"/>
      <c r="D161" s="75">
        <f t="shared" si="8"/>
        <v>430000</v>
      </c>
      <c r="E161" s="75">
        <f t="shared" si="8"/>
        <v>0</v>
      </c>
      <c r="F161" s="75">
        <f t="shared" si="8"/>
        <v>430000</v>
      </c>
    </row>
    <row r="162" spans="1:6" ht="27" customHeight="1">
      <c r="A162" s="26" t="s">
        <v>427</v>
      </c>
      <c r="B162" s="111" t="s">
        <v>418</v>
      </c>
      <c r="C162" s="116"/>
      <c r="D162" s="75">
        <f>D163+D164+D165</f>
        <v>430000</v>
      </c>
      <c r="E162" s="75">
        <f>E163+E164+E165</f>
        <v>0</v>
      </c>
      <c r="F162" s="75">
        <f>F163+F164+F165</f>
        <v>430000</v>
      </c>
    </row>
    <row r="163" spans="1:6" ht="66.75" customHeight="1">
      <c r="A163" s="37" t="s">
        <v>764</v>
      </c>
      <c r="B163" s="111" t="s">
        <v>635</v>
      </c>
      <c r="C163" s="116">
        <v>800</v>
      </c>
      <c r="D163" s="75">
        <v>200000</v>
      </c>
      <c r="E163" s="145"/>
      <c r="F163" s="75">
        <v>200000</v>
      </c>
    </row>
    <row r="164" spans="1:6" ht="76.5">
      <c r="A164" s="26" t="s">
        <v>763</v>
      </c>
      <c r="B164" s="146" t="s">
        <v>636</v>
      </c>
      <c r="C164" s="116">
        <v>800</v>
      </c>
      <c r="D164" s="75">
        <v>200000</v>
      </c>
      <c r="E164" s="145"/>
      <c r="F164" s="75">
        <v>200000</v>
      </c>
    </row>
    <row r="165" spans="1:6" ht="51">
      <c r="A165" s="39" t="s">
        <v>765</v>
      </c>
      <c r="B165" s="146" t="s">
        <v>705</v>
      </c>
      <c r="C165" s="116">
        <v>800</v>
      </c>
      <c r="D165" s="75">
        <v>30000</v>
      </c>
      <c r="E165" s="145"/>
      <c r="F165" s="75">
        <v>30000</v>
      </c>
    </row>
    <row r="166" spans="1:6" ht="26.25" customHeight="1">
      <c r="A166" s="48" t="s">
        <v>516</v>
      </c>
      <c r="B166" s="55" t="s">
        <v>429</v>
      </c>
      <c r="C166" s="112"/>
      <c r="D166" s="74">
        <f>D167+D170</f>
        <v>340000</v>
      </c>
      <c r="E166" s="74">
        <f>E167+E170</f>
        <v>0</v>
      </c>
      <c r="F166" s="74">
        <f>F167+F170</f>
        <v>340000</v>
      </c>
    </row>
    <row r="167" spans="1:6" ht="28.5" customHeight="1">
      <c r="A167" s="56" t="s">
        <v>628</v>
      </c>
      <c r="B167" s="111" t="s">
        <v>517</v>
      </c>
      <c r="C167" s="116"/>
      <c r="D167" s="75">
        <f aca="true" t="shared" si="9" ref="D167:F168">D168</f>
        <v>190000</v>
      </c>
      <c r="E167" s="75">
        <f t="shared" si="9"/>
        <v>0</v>
      </c>
      <c r="F167" s="75">
        <f t="shared" si="9"/>
        <v>190000</v>
      </c>
    </row>
    <row r="168" spans="1:6" ht="14.25" customHeight="1">
      <c r="A168" s="26" t="s">
        <v>98</v>
      </c>
      <c r="B168" s="111" t="s">
        <v>518</v>
      </c>
      <c r="C168" s="116"/>
      <c r="D168" s="75">
        <f t="shared" si="9"/>
        <v>190000</v>
      </c>
      <c r="E168" s="75">
        <f t="shared" si="9"/>
        <v>0</v>
      </c>
      <c r="F168" s="75">
        <f t="shared" si="9"/>
        <v>190000</v>
      </c>
    </row>
    <row r="169" spans="1:6" ht="39" customHeight="1">
      <c r="A169" s="26" t="s">
        <v>519</v>
      </c>
      <c r="B169" s="111" t="s">
        <v>638</v>
      </c>
      <c r="C169" s="116">
        <v>200</v>
      </c>
      <c r="D169" s="75">
        <v>190000</v>
      </c>
      <c r="E169" s="145"/>
      <c r="F169" s="75">
        <v>190000</v>
      </c>
    </row>
    <row r="170" spans="1:6" ht="27.75" customHeight="1">
      <c r="A170" s="26" t="s">
        <v>520</v>
      </c>
      <c r="B170" s="111" t="s">
        <v>593</v>
      </c>
      <c r="C170" s="116"/>
      <c r="D170" s="75">
        <f>D171</f>
        <v>150000</v>
      </c>
      <c r="E170" s="75">
        <f>E171</f>
        <v>0</v>
      </c>
      <c r="F170" s="75">
        <f>F171</f>
        <v>150000</v>
      </c>
    </row>
    <row r="171" spans="1:6" ht="27.75" customHeight="1">
      <c r="A171" s="26" t="s">
        <v>622</v>
      </c>
      <c r="B171" s="111" t="s">
        <v>594</v>
      </c>
      <c r="C171" s="116"/>
      <c r="D171" s="75">
        <f>D172+D174+D175+D173</f>
        <v>150000</v>
      </c>
      <c r="E171" s="75">
        <f>E172+E174+E175+E173</f>
        <v>0</v>
      </c>
      <c r="F171" s="75">
        <f>F172+F174+F175+F173</f>
        <v>150000</v>
      </c>
    </row>
    <row r="172" spans="1:6" ht="39.75" customHeight="1">
      <c r="A172" s="26" t="s">
        <v>282</v>
      </c>
      <c r="B172" s="146" t="s">
        <v>595</v>
      </c>
      <c r="C172" s="116">
        <v>200</v>
      </c>
      <c r="D172" s="75">
        <v>10000</v>
      </c>
      <c r="E172" s="145"/>
      <c r="F172" s="75">
        <v>10000</v>
      </c>
    </row>
    <row r="173" spans="1:6" ht="38.25">
      <c r="A173" s="26" t="s">
        <v>807</v>
      </c>
      <c r="B173" s="146" t="s">
        <v>595</v>
      </c>
      <c r="C173" s="173">
        <v>600</v>
      </c>
      <c r="D173" s="75">
        <v>40000</v>
      </c>
      <c r="E173" s="145"/>
      <c r="F173" s="75">
        <v>40000</v>
      </c>
    </row>
    <row r="174" spans="1:6" ht="37.5" customHeight="1">
      <c r="A174" s="39" t="s">
        <v>629</v>
      </c>
      <c r="B174" s="114" t="s">
        <v>596</v>
      </c>
      <c r="C174" s="116">
        <v>200</v>
      </c>
      <c r="D174" s="75">
        <v>100000</v>
      </c>
      <c r="E174" s="145"/>
      <c r="F174" s="75">
        <v>100000</v>
      </c>
    </row>
    <row r="175" spans="1:6" ht="36.75" customHeight="1">
      <c r="A175" s="39" t="s">
        <v>597</v>
      </c>
      <c r="B175" s="114" t="s">
        <v>598</v>
      </c>
      <c r="C175" s="116">
        <v>200</v>
      </c>
      <c r="D175" s="75">
        <v>0</v>
      </c>
      <c r="E175" s="145"/>
      <c r="F175" s="75">
        <v>0</v>
      </c>
    </row>
    <row r="176" spans="1:6" ht="28.5" customHeight="1">
      <c r="A176" s="48" t="s">
        <v>599</v>
      </c>
      <c r="B176" s="55" t="s">
        <v>420</v>
      </c>
      <c r="C176" s="112"/>
      <c r="D176" s="74">
        <f>D177+D180</f>
        <v>2204500.4</v>
      </c>
      <c r="E176" s="74">
        <f>E177+E180</f>
        <v>0</v>
      </c>
      <c r="F176" s="74">
        <f>F177+F180</f>
        <v>2204500.4</v>
      </c>
    </row>
    <row r="177" spans="1:6" ht="28.5" customHeight="1">
      <c r="A177" s="26" t="s">
        <v>824</v>
      </c>
      <c r="B177" s="111" t="s">
        <v>421</v>
      </c>
      <c r="C177" s="116"/>
      <c r="D177" s="75">
        <f aca="true" t="shared" si="10" ref="D177:F178">D178</f>
        <v>80000</v>
      </c>
      <c r="E177" s="75">
        <f t="shared" si="10"/>
        <v>0</v>
      </c>
      <c r="F177" s="75">
        <f t="shared" si="10"/>
        <v>80000</v>
      </c>
    </row>
    <row r="178" spans="1:6" ht="29.25" customHeight="1">
      <c r="A178" s="26" t="s">
        <v>663</v>
      </c>
      <c r="B178" s="111" t="s">
        <v>422</v>
      </c>
      <c r="C178" s="116"/>
      <c r="D178" s="75">
        <f t="shared" si="10"/>
        <v>80000</v>
      </c>
      <c r="E178" s="75">
        <f t="shared" si="10"/>
        <v>0</v>
      </c>
      <c r="F178" s="75">
        <f t="shared" si="10"/>
        <v>80000</v>
      </c>
    </row>
    <row r="179" spans="1:6" ht="39.75" customHeight="1">
      <c r="A179" s="123" t="s">
        <v>437</v>
      </c>
      <c r="B179" s="114" t="s">
        <v>639</v>
      </c>
      <c r="C179" s="116">
        <v>200</v>
      </c>
      <c r="D179" s="75">
        <v>80000</v>
      </c>
      <c r="E179" s="145"/>
      <c r="F179" s="75">
        <v>80000</v>
      </c>
    </row>
    <row r="180" spans="1:6" ht="28.5" customHeight="1">
      <c r="A180" s="56" t="s">
        <v>419</v>
      </c>
      <c r="B180" s="114" t="s">
        <v>423</v>
      </c>
      <c r="C180" s="116"/>
      <c r="D180" s="75">
        <f aca="true" t="shared" si="11" ref="D180:F181">D181</f>
        <v>2124500.4</v>
      </c>
      <c r="E180" s="75">
        <f t="shared" si="11"/>
        <v>0</v>
      </c>
      <c r="F180" s="75">
        <f t="shared" si="11"/>
        <v>2124500.4</v>
      </c>
    </row>
    <row r="181" spans="1:6" ht="38.25" customHeight="1">
      <c r="A181" s="26" t="s">
        <v>664</v>
      </c>
      <c r="B181" s="114" t="s">
        <v>424</v>
      </c>
      <c r="C181" s="116"/>
      <c r="D181" s="75">
        <f>D182</f>
        <v>2124500.4</v>
      </c>
      <c r="E181" s="75">
        <f>E182</f>
        <v>0</v>
      </c>
      <c r="F181" s="75">
        <f t="shared" si="11"/>
        <v>2124500.4</v>
      </c>
    </row>
    <row r="182" spans="1:6" ht="36.75" customHeight="1">
      <c r="A182" s="39" t="s">
        <v>371</v>
      </c>
      <c r="B182" s="63" t="s">
        <v>600</v>
      </c>
      <c r="C182" s="40">
        <v>400</v>
      </c>
      <c r="D182" s="75">
        <v>2124500.4</v>
      </c>
      <c r="E182" s="145"/>
      <c r="F182" s="75">
        <v>2124500.4</v>
      </c>
    </row>
    <row r="183" spans="1:6" ht="24" customHeight="1">
      <c r="A183" s="60" t="s">
        <v>430</v>
      </c>
      <c r="B183" s="44" t="s">
        <v>431</v>
      </c>
      <c r="C183" s="112"/>
      <c r="D183" s="74">
        <f>D184+D188+D193+D196</f>
        <v>34013229.410000004</v>
      </c>
      <c r="E183" s="74">
        <f>E184+E188+E193+E196</f>
        <v>0</v>
      </c>
      <c r="F183" s="74">
        <f>F184+F188+F193+F196</f>
        <v>34013229.410000004</v>
      </c>
    </row>
    <row r="184" spans="1:6" ht="41.25" customHeight="1">
      <c r="A184" s="39" t="s">
        <v>155</v>
      </c>
      <c r="B184" s="114" t="s">
        <v>432</v>
      </c>
      <c r="C184" s="116"/>
      <c r="D184" s="75">
        <f>D185</f>
        <v>7214503.45</v>
      </c>
      <c r="E184" s="75">
        <f>E185</f>
        <v>0</v>
      </c>
      <c r="F184" s="75">
        <f>F185</f>
        <v>7214503.45</v>
      </c>
    </row>
    <row r="185" spans="1:6" ht="27" customHeight="1">
      <c r="A185" s="26" t="s">
        <v>156</v>
      </c>
      <c r="B185" s="114" t="s">
        <v>433</v>
      </c>
      <c r="C185" s="116"/>
      <c r="D185" s="75">
        <f>D186+D187</f>
        <v>7214503.45</v>
      </c>
      <c r="E185" s="75">
        <f>E186+E187</f>
        <v>0</v>
      </c>
      <c r="F185" s="75">
        <f>F186+F187</f>
        <v>7214503.45</v>
      </c>
    </row>
    <row r="186" spans="1:6" ht="51.75" customHeight="1">
      <c r="A186" s="24" t="s">
        <v>434</v>
      </c>
      <c r="B186" s="114" t="s">
        <v>601</v>
      </c>
      <c r="C186" s="116">
        <v>200</v>
      </c>
      <c r="D186" s="75">
        <v>905115.45</v>
      </c>
      <c r="E186" s="145"/>
      <c r="F186" s="75">
        <f>D186+E186</f>
        <v>905115.45</v>
      </c>
    </row>
    <row r="187" spans="1:6" ht="39.75" customHeight="1">
      <c r="A187" s="24" t="s">
        <v>793</v>
      </c>
      <c r="B187" s="25">
        <v>2710108010</v>
      </c>
      <c r="C187" s="157">
        <v>500</v>
      </c>
      <c r="D187" s="75">
        <v>6309388</v>
      </c>
      <c r="E187" s="145"/>
      <c r="F187" s="75">
        <f>D187+E187</f>
        <v>6309388</v>
      </c>
    </row>
    <row r="188" spans="1:6" ht="37.5" customHeight="1">
      <c r="A188" s="24" t="s">
        <v>157</v>
      </c>
      <c r="B188" s="114" t="s">
        <v>435</v>
      </c>
      <c r="C188" s="116"/>
      <c r="D188" s="75">
        <f>D189</f>
        <v>26463725.96</v>
      </c>
      <c r="E188" s="75">
        <f>E189</f>
        <v>0</v>
      </c>
      <c r="F188" s="75">
        <f>F189</f>
        <v>26463725.96</v>
      </c>
    </row>
    <row r="189" spans="1:6" ht="28.5" customHeight="1">
      <c r="A189" s="26" t="s">
        <v>158</v>
      </c>
      <c r="B189" s="114" t="s">
        <v>436</v>
      </c>
      <c r="C189" s="116"/>
      <c r="D189" s="75">
        <f>D190+D191+D192</f>
        <v>26463725.96</v>
      </c>
      <c r="E189" s="75">
        <f>E190+E191+E192</f>
        <v>0</v>
      </c>
      <c r="F189" s="75">
        <f>F190+F191+F192</f>
        <v>26463725.96</v>
      </c>
    </row>
    <row r="190" spans="1:6" ht="51.75" customHeight="1">
      <c r="A190" s="24" t="s">
        <v>438</v>
      </c>
      <c r="B190" s="114" t="s">
        <v>602</v>
      </c>
      <c r="C190" s="116">
        <v>200</v>
      </c>
      <c r="D190" s="75">
        <v>294095.6</v>
      </c>
      <c r="E190" s="145"/>
      <c r="F190" s="75">
        <f>D190+E190</f>
        <v>294095.6</v>
      </c>
    </row>
    <row r="191" spans="1:6" ht="65.25" customHeight="1">
      <c r="A191" s="234" t="s">
        <v>668</v>
      </c>
      <c r="B191" s="114" t="s">
        <v>603</v>
      </c>
      <c r="C191" s="116">
        <v>200</v>
      </c>
      <c r="D191" s="75">
        <v>5579586.36</v>
      </c>
      <c r="E191" s="145"/>
      <c r="F191" s="75">
        <f>D191+E191</f>
        <v>5579586.36</v>
      </c>
    </row>
    <row r="192" spans="1:6" ht="44.25" customHeight="1">
      <c r="A192" s="235" t="s">
        <v>897</v>
      </c>
      <c r="B192" s="231" t="s">
        <v>896</v>
      </c>
      <c r="C192" s="232">
        <v>200</v>
      </c>
      <c r="D192" s="75">
        <v>20590044</v>
      </c>
      <c r="E192" s="145"/>
      <c r="F192" s="75">
        <f>D192+E192</f>
        <v>20590044</v>
      </c>
    </row>
    <row r="193" spans="1:6" ht="24" customHeight="1">
      <c r="A193" s="39" t="s">
        <v>439</v>
      </c>
      <c r="B193" s="114" t="s">
        <v>440</v>
      </c>
      <c r="C193" s="116"/>
      <c r="D193" s="75">
        <f aca="true" t="shared" si="12" ref="D193:F194">D194</f>
        <v>35000</v>
      </c>
      <c r="E193" s="75">
        <f t="shared" si="12"/>
        <v>0</v>
      </c>
      <c r="F193" s="75">
        <f t="shared" si="12"/>
        <v>35000</v>
      </c>
    </row>
    <row r="194" spans="1:6" ht="27.75" customHeight="1">
      <c r="A194" s="39" t="s">
        <v>441</v>
      </c>
      <c r="B194" s="114" t="s">
        <v>442</v>
      </c>
      <c r="C194" s="116"/>
      <c r="D194" s="75">
        <f t="shared" si="12"/>
        <v>35000</v>
      </c>
      <c r="E194" s="75">
        <f t="shared" si="12"/>
        <v>0</v>
      </c>
      <c r="F194" s="75">
        <f t="shared" si="12"/>
        <v>35000</v>
      </c>
    </row>
    <row r="195" spans="1:6" ht="38.25" customHeight="1">
      <c r="A195" s="39" t="s">
        <v>443</v>
      </c>
      <c r="B195" s="114" t="s">
        <v>640</v>
      </c>
      <c r="C195" s="116">
        <v>200</v>
      </c>
      <c r="D195" s="75">
        <v>35000</v>
      </c>
      <c r="E195" s="145"/>
      <c r="F195" s="75">
        <f>D195+E195</f>
        <v>35000</v>
      </c>
    </row>
    <row r="196" spans="1:6" ht="26.25" customHeight="1">
      <c r="A196" s="39" t="s">
        <v>623</v>
      </c>
      <c r="B196" s="114" t="s">
        <v>624</v>
      </c>
      <c r="C196" s="116"/>
      <c r="D196" s="75">
        <f>D197</f>
        <v>300000</v>
      </c>
      <c r="E196" s="75">
        <f>E197</f>
        <v>0</v>
      </c>
      <c r="F196" s="75">
        <f>F197</f>
        <v>300000</v>
      </c>
    </row>
    <row r="197" spans="1:6" ht="25.5" customHeight="1">
      <c r="A197" s="39" t="s">
        <v>625</v>
      </c>
      <c r="B197" s="114" t="s">
        <v>627</v>
      </c>
      <c r="C197" s="116"/>
      <c r="D197" s="75">
        <f>D198+D199</f>
        <v>300000</v>
      </c>
      <c r="E197" s="75">
        <f>E198+E199</f>
        <v>0</v>
      </c>
      <c r="F197" s="75">
        <f>F198+F199</f>
        <v>300000</v>
      </c>
    </row>
    <row r="198" spans="1:6" ht="77.25" customHeight="1">
      <c r="A198" s="39" t="s">
        <v>626</v>
      </c>
      <c r="B198" s="114" t="s">
        <v>641</v>
      </c>
      <c r="C198" s="116">
        <v>200</v>
      </c>
      <c r="D198" s="75">
        <v>0</v>
      </c>
      <c r="E198" s="145"/>
      <c r="F198" s="75">
        <f>D198+E198</f>
        <v>0</v>
      </c>
    </row>
    <row r="199" spans="1:6" ht="77.25" customHeight="1">
      <c r="A199" s="39" t="s">
        <v>975</v>
      </c>
      <c r="B199" s="295" t="s">
        <v>974</v>
      </c>
      <c r="C199" s="296">
        <v>500</v>
      </c>
      <c r="D199" s="75">
        <v>300000</v>
      </c>
      <c r="E199" s="145"/>
      <c r="F199" s="75">
        <f>D199+E199</f>
        <v>300000</v>
      </c>
    </row>
    <row r="200" spans="1:6" ht="40.5" customHeight="1">
      <c r="A200" s="26" t="s">
        <v>444</v>
      </c>
      <c r="B200" s="44" t="s">
        <v>445</v>
      </c>
      <c r="C200" s="116"/>
      <c r="D200" s="74">
        <f>D201+D204+D211+D219+D225+D233+D238+D241+D208+D245</f>
        <v>35947126.1</v>
      </c>
      <c r="E200" s="74">
        <f>E201+E204+E211+E219+E225+E233+E238+E241+E208+E245</f>
        <v>4000000</v>
      </c>
      <c r="F200" s="74">
        <f>F201+F204+F211+F219+F225+F233+F238+F241+F208+F245</f>
        <v>39947126.1</v>
      </c>
    </row>
    <row r="201" spans="1:6" ht="26.25" customHeight="1">
      <c r="A201" s="26" t="s">
        <v>446</v>
      </c>
      <c r="B201" s="114" t="s">
        <v>447</v>
      </c>
      <c r="C201" s="40"/>
      <c r="D201" s="75">
        <f aca="true" t="shared" si="13" ref="D201:F202">D202</f>
        <v>0</v>
      </c>
      <c r="E201" s="75">
        <f t="shared" si="13"/>
        <v>0</v>
      </c>
      <c r="F201" s="75">
        <f t="shared" si="13"/>
        <v>0</v>
      </c>
    </row>
    <row r="202" spans="1:6" ht="18.75" customHeight="1">
      <c r="A202" s="26" t="s">
        <v>148</v>
      </c>
      <c r="B202" s="114" t="s">
        <v>448</v>
      </c>
      <c r="C202" s="40"/>
      <c r="D202" s="75">
        <f>D203</f>
        <v>0</v>
      </c>
      <c r="E202" s="75">
        <f t="shared" si="13"/>
        <v>0</v>
      </c>
      <c r="F202" s="75">
        <f t="shared" si="13"/>
        <v>0</v>
      </c>
    </row>
    <row r="203" spans="1:6" ht="39.75" customHeight="1">
      <c r="A203" s="26" t="s">
        <v>308</v>
      </c>
      <c r="B203" s="114" t="s">
        <v>449</v>
      </c>
      <c r="C203" s="116">
        <v>300</v>
      </c>
      <c r="D203" s="75"/>
      <c r="E203" s="145"/>
      <c r="F203" s="75">
        <f>D203+E203</f>
        <v>0</v>
      </c>
    </row>
    <row r="204" spans="1:6" ht="18.75" customHeight="1">
      <c r="A204" s="46" t="s">
        <v>159</v>
      </c>
      <c r="B204" s="114" t="s">
        <v>462</v>
      </c>
      <c r="C204" s="40"/>
      <c r="D204" s="75">
        <f>D205</f>
        <v>30000</v>
      </c>
      <c r="E204" s="75">
        <f>E205</f>
        <v>0</v>
      </c>
      <c r="F204" s="75">
        <f>F205</f>
        <v>30000</v>
      </c>
    </row>
    <row r="205" spans="1:6" ht="26.25" customHeight="1">
      <c r="A205" s="26" t="s">
        <v>465</v>
      </c>
      <c r="B205" s="114" t="s">
        <v>463</v>
      </c>
      <c r="C205" s="40"/>
      <c r="D205" s="75">
        <f>D207+D206</f>
        <v>30000</v>
      </c>
      <c r="E205" s="75">
        <f>E207+E206</f>
        <v>0</v>
      </c>
      <c r="F205" s="75">
        <f>F207+F206</f>
        <v>30000</v>
      </c>
    </row>
    <row r="206" spans="1:6" ht="25.5">
      <c r="A206" s="26" t="s">
        <v>832</v>
      </c>
      <c r="B206" s="187" t="s">
        <v>831</v>
      </c>
      <c r="C206" s="40">
        <v>500</v>
      </c>
      <c r="D206" s="75">
        <v>30000</v>
      </c>
      <c r="E206" s="145"/>
      <c r="F206" s="75">
        <f>D206+E206</f>
        <v>30000</v>
      </c>
    </row>
    <row r="207" spans="1:6" ht="37.5" customHeight="1">
      <c r="A207" s="39" t="s">
        <v>466</v>
      </c>
      <c r="B207" s="114" t="s">
        <v>464</v>
      </c>
      <c r="C207" s="40">
        <v>400</v>
      </c>
      <c r="D207" s="75">
        <v>0</v>
      </c>
      <c r="E207" s="145"/>
      <c r="F207" s="75">
        <f>D207+E207</f>
        <v>0</v>
      </c>
    </row>
    <row r="208" spans="1:6" ht="27" customHeight="1">
      <c r="A208" s="39" t="s">
        <v>467</v>
      </c>
      <c r="B208" s="114" t="s">
        <v>450</v>
      </c>
      <c r="C208" s="40"/>
      <c r="D208" s="75">
        <f aca="true" t="shared" si="14" ref="D208:F209">D209</f>
        <v>0</v>
      </c>
      <c r="E208" s="75">
        <f t="shared" si="14"/>
        <v>0</v>
      </c>
      <c r="F208" s="75">
        <f t="shared" si="14"/>
        <v>0</v>
      </c>
    </row>
    <row r="209" spans="1:6" ht="26.25" customHeight="1">
      <c r="A209" s="39" t="s">
        <v>310</v>
      </c>
      <c r="B209" s="114" t="s">
        <v>451</v>
      </c>
      <c r="C209" s="40"/>
      <c r="D209" s="75">
        <f>D210</f>
        <v>0</v>
      </c>
      <c r="E209" s="75">
        <f t="shared" si="14"/>
        <v>0</v>
      </c>
      <c r="F209" s="75">
        <f t="shared" si="14"/>
        <v>0</v>
      </c>
    </row>
    <row r="210" spans="1:6" ht="51.75" customHeight="1">
      <c r="A210" s="39" t="s">
        <v>469</v>
      </c>
      <c r="B210" s="114" t="s">
        <v>468</v>
      </c>
      <c r="C210" s="40">
        <v>300</v>
      </c>
      <c r="D210" s="75"/>
      <c r="E210" s="145"/>
      <c r="F210" s="75">
        <f>D210+E210</f>
        <v>0</v>
      </c>
    </row>
    <row r="211" spans="1:6" ht="36.75" customHeight="1">
      <c r="A211" s="39" t="s">
        <v>470</v>
      </c>
      <c r="B211" s="114" t="s">
        <v>452</v>
      </c>
      <c r="C211" s="40"/>
      <c r="D211" s="75">
        <f>D212+D216</f>
        <v>2270100</v>
      </c>
      <c r="E211" s="75">
        <f>E212+E216</f>
        <v>0</v>
      </c>
      <c r="F211" s="75">
        <f>F212+F216</f>
        <v>2270100</v>
      </c>
    </row>
    <row r="212" spans="1:6" ht="18" customHeight="1">
      <c r="A212" s="39" t="s">
        <v>164</v>
      </c>
      <c r="B212" s="114" t="s">
        <v>453</v>
      </c>
      <c r="C212" s="40"/>
      <c r="D212" s="75">
        <f>D213+D214+D215</f>
        <v>1726100</v>
      </c>
      <c r="E212" s="75">
        <f>E213+E214+E215</f>
        <v>0</v>
      </c>
      <c r="F212" s="75">
        <f>F213+F214+F215</f>
        <v>1726100</v>
      </c>
    </row>
    <row r="213" spans="1:6" ht="39" customHeight="1">
      <c r="A213" s="39" t="s">
        <v>472</v>
      </c>
      <c r="B213" s="114" t="s">
        <v>642</v>
      </c>
      <c r="C213" s="40">
        <v>200</v>
      </c>
      <c r="D213" s="75">
        <v>879900</v>
      </c>
      <c r="E213" s="145"/>
      <c r="F213" s="75">
        <f>D213+E213</f>
        <v>879900</v>
      </c>
    </row>
    <row r="214" spans="1:6" ht="26.25" customHeight="1">
      <c r="A214" s="39" t="s">
        <v>166</v>
      </c>
      <c r="B214" s="114" t="s">
        <v>643</v>
      </c>
      <c r="C214" s="40">
        <v>200</v>
      </c>
      <c r="D214" s="75">
        <v>846200</v>
      </c>
      <c r="E214" s="145"/>
      <c r="F214" s="75">
        <f>D214+E214</f>
        <v>846200</v>
      </c>
    </row>
    <row r="215" spans="1:6" ht="38.25">
      <c r="A215" s="46" t="s">
        <v>794</v>
      </c>
      <c r="B215" s="156" t="s">
        <v>795</v>
      </c>
      <c r="C215" s="157">
        <v>500</v>
      </c>
      <c r="D215" s="75">
        <v>0</v>
      </c>
      <c r="E215" s="145"/>
      <c r="F215" s="75">
        <f>D215+E215</f>
        <v>0</v>
      </c>
    </row>
    <row r="216" spans="1:6" ht="39.75" customHeight="1">
      <c r="A216" s="39" t="s">
        <v>361</v>
      </c>
      <c r="B216" s="114" t="s">
        <v>471</v>
      </c>
      <c r="C216" s="40"/>
      <c r="D216" s="75">
        <f>D217+D218</f>
        <v>544000</v>
      </c>
      <c r="E216" s="75">
        <f>E217+E218</f>
        <v>0</v>
      </c>
      <c r="F216" s="75">
        <f>F217+F218</f>
        <v>544000</v>
      </c>
    </row>
    <row r="217" spans="1:6" ht="54" customHeight="1">
      <c r="A217" s="123" t="s">
        <v>362</v>
      </c>
      <c r="B217" s="114" t="s">
        <v>644</v>
      </c>
      <c r="C217" s="40">
        <v>800</v>
      </c>
      <c r="D217" s="75">
        <v>0</v>
      </c>
      <c r="E217" s="145"/>
      <c r="F217" s="75">
        <f>D217+E217</f>
        <v>0</v>
      </c>
    </row>
    <row r="218" spans="1:6" ht="54" customHeight="1">
      <c r="A218" s="39" t="s">
        <v>811</v>
      </c>
      <c r="B218" s="247" t="s">
        <v>909</v>
      </c>
      <c r="C218" s="40">
        <v>800</v>
      </c>
      <c r="D218" s="75">
        <v>544000</v>
      </c>
      <c r="E218" s="145"/>
      <c r="F218" s="75">
        <f>D218+E218</f>
        <v>544000</v>
      </c>
    </row>
    <row r="219" spans="1:6" ht="26.25" customHeight="1">
      <c r="A219" s="39" t="s">
        <v>160</v>
      </c>
      <c r="B219" s="114" t="s">
        <v>454</v>
      </c>
      <c r="C219" s="40"/>
      <c r="D219" s="75">
        <f>D220</f>
        <v>1252900</v>
      </c>
      <c r="E219" s="75">
        <f>E220</f>
        <v>0</v>
      </c>
      <c r="F219" s="75">
        <f>F220</f>
        <v>1252900</v>
      </c>
    </row>
    <row r="220" spans="1:6" ht="26.25" customHeight="1">
      <c r="A220" s="26" t="s">
        <v>177</v>
      </c>
      <c r="B220" s="114" t="s">
        <v>455</v>
      </c>
      <c r="C220" s="40"/>
      <c r="D220" s="75">
        <f>D222+D223+D221+D224</f>
        <v>1252900</v>
      </c>
      <c r="E220" s="75">
        <f>E222+E223+E221+E224</f>
        <v>0</v>
      </c>
      <c r="F220" s="75">
        <f>F222+F223+F221+F224</f>
        <v>1252900</v>
      </c>
    </row>
    <row r="221" spans="1:6" ht="40.5" customHeight="1">
      <c r="A221" s="39" t="s">
        <v>779</v>
      </c>
      <c r="B221" s="154" t="s">
        <v>780</v>
      </c>
      <c r="C221" s="155">
        <v>800</v>
      </c>
      <c r="D221" s="75">
        <v>300000</v>
      </c>
      <c r="E221" s="145"/>
      <c r="F221" s="75">
        <f>D221+E221</f>
        <v>300000</v>
      </c>
    </row>
    <row r="222" spans="1:6" ht="26.25" customHeight="1">
      <c r="A222" s="39" t="s">
        <v>275</v>
      </c>
      <c r="B222" s="114" t="s">
        <v>645</v>
      </c>
      <c r="C222" s="116">
        <v>200</v>
      </c>
      <c r="D222" s="75"/>
      <c r="E222" s="145"/>
      <c r="F222" s="75">
        <f>D222+E222</f>
        <v>0</v>
      </c>
    </row>
    <row r="223" spans="1:6" ht="26.25" customHeight="1">
      <c r="A223" s="39" t="s">
        <v>276</v>
      </c>
      <c r="B223" s="114" t="s">
        <v>646</v>
      </c>
      <c r="C223" s="40">
        <v>200</v>
      </c>
      <c r="D223" s="75"/>
      <c r="E223" s="145"/>
      <c r="F223" s="75">
        <f>D223+E223</f>
        <v>0</v>
      </c>
    </row>
    <row r="224" spans="1:6" ht="35.25" customHeight="1">
      <c r="A224" s="39" t="s">
        <v>802</v>
      </c>
      <c r="B224" s="156" t="s">
        <v>803</v>
      </c>
      <c r="C224" s="157">
        <v>500</v>
      </c>
      <c r="D224" s="75">
        <v>952900</v>
      </c>
      <c r="E224" s="145"/>
      <c r="F224" s="75">
        <f>D224+E224</f>
        <v>952900</v>
      </c>
    </row>
    <row r="225" spans="1:6" ht="24" customHeight="1">
      <c r="A225" s="39" t="s">
        <v>161</v>
      </c>
      <c r="B225" s="114" t="s">
        <v>456</v>
      </c>
      <c r="C225" s="40"/>
      <c r="D225" s="75">
        <f>D226</f>
        <v>31683526.1</v>
      </c>
      <c r="E225" s="75">
        <f>E226</f>
        <v>4000000</v>
      </c>
      <c r="F225" s="75">
        <f>F226</f>
        <v>35683526.1</v>
      </c>
    </row>
    <row r="226" spans="1:6" ht="23.25" customHeight="1">
      <c r="A226" s="26" t="s">
        <v>178</v>
      </c>
      <c r="B226" s="114" t="s">
        <v>457</v>
      </c>
      <c r="C226" s="40"/>
      <c r="D226" s="75">
        <f>D227+D231+D232+D229+D228+D230</f>
        <v>31683526.1</v>
      </c>
      <c r="E226" s="75">
        <f>E227+E231+E232+E229+E228+E230</f>
        <v>4000000</v>
      </c>
      <c r="F226" s="75">
        <f>F227+F231+F232+F229+F228+F230</f>
        <v>35683526.1</v>
      </c>
    </row>
    <row r="227" spans="1:6" ht="51">
      <c r="A227" s="39" t="s">
        <v>732</v>
      </c>
      <c r="B227" s="142" t="s">
        <v>733</v>
      </c>
      <c r="C227" s="143">
        <v>800</v>
      </c>
      <c r="D227" s="75">
        <v>17288329.84</v>
      </c>
      <c r="E227" s="145">
        <v>4000000</v>
      </c>
      <c r="F227" s="75">
        <f aca="true" t="shared" si="15" ref="F227:F232">D227+E227</f>
        <v>21288329.84</v>
      </c>
    </row>
    <row r="228" spans="1:6" ht="37.5" customHeight="1">
      <c r="A228" s="39" t="s">
        <v>882</v>
      </c>
      <c r="B228" s="187" t="s">
        <v>833</v>
      </c>
      <c r="C228" s="188">
        <v>800</v>
      </c>
      <c r="D228" s="75">
        <v>4000000</v>
      </c>
      <c r="E228" s="145"/>
      <c r="F228" s="75">
        <f t="shared" si="15"/>
        <v>4000000</v>
      </c>
    </row>
    <row r="229" spans="1:6" ht="38.25">
      <c r="A229" s="39" t="s">
        <v>796</v>
      </c>
      <c r="B229" s="156" t="s">
        <v>797</v>
      </c>
      <c r="C229" s="157">
        <v>500</v>
      </c>
      <c r="D229" s="75">
        <v>272000</v>
      </c>
      <c r="E229" s="145"/>
      <c r="F229" s="75">
        <f t="shared" si="15"/>
        <v>272000</v>
      </c>
    </row>
    <row r="230" spans="1:6" ht="38.25">
      <c r="A230" s="39" t="s">
        <v>918</v>
      </c>
      <c r="B230" s="247" t="s">
        <v>908</v>
      </c>
      <c r="C230" s="248">
        <v>200</v>
      </c>
      <c r="D230" s="75">
        <v>9873196.26</v>
      </c>
      <c r="E230" s="145"/>
      <c r="F230" s="75">
        <f t="shared" si="15"/>
        <v>9873196.26</v>
      </c>
    </row>
    <row r="231" spans="1:6" ht="25.5" customHeight="1">
      <c r="A231" s="39" t="s">
        <v>165</v>
      </c>
      <c r="B231" s="114" t="s">
        <v>647</v>
      </c>
      <c r="C231" s="116">
        <v>200</v>
      </c>
      <c r="D231" s="75">
        <v>0</v>
      </c>
      <c r="E231" s="145"/>
      <c r="F231" s="75">
        <f t="shared" si="15"/>
        <v>0</v>
      </c>
    </row>
    <row r="232" spans="1:6" ht="38.25">
      <c r="A232" s="39" t="s">
        <v>781</v>
      </c>
      <c r="B232" s="154" t="s">
        <v>782</v>
      </c>
      <c r="C232" s="155">
        <v>200</v>
      </c>
      <c r="D232" s="75">
        <v>250000</v>
      </c>
      <c r="E232" s="145"/>
      <c r="F232" s="75">
        <f t="shared" si="15"/>
        <v>250000</v>
      </c>
    </row>
    <row r="233" spans="1:6" ht="25.5" customHeight="1">
      <c r="A233" s="39" t="s">
        <v>163</v>
      </c>
      <c r="B233" s="114" t="s">
        <v>458</v>
      </c>
      <c r="C233" s="40"/>
      <c r="D233" s="75">
        <f>D234</f>
        <v>200000</v>
      </c>
      <c r="E233" s="75">
        <f>E234</f>
        <v>0</v>
      </c>
      <c r="F233" s="75">
        <f>F234</f>
        <v>200000</v>
      </c>
    </row>
    <row r="234" spans="1:6" ht="19.5" customHeight="1">
      <c r="A234" s="26" t="s">
        <v>473</v>
      </c>
      <c r="B234" s="114" t="s">
        <v>459</v>
      </c>
      <c r="C234" s="40"/>
      <c r="D234" s="75">
        <f>D235+D236+D237</f>
        <v>200000</v>
      </c>
      <c r="E234" s="75">
        <f>E235+E236+E237</f>
        <v>0</v>
      </c>
      <c r="F234" s="75">
        <f>F235+F236+F237</f>
        <v>200000</v>
      </c>
    </row>
    <row r="235" spans="1:6" ht="26.25" customHeight="1">
      <c r="A235" s="26" t="s">
        <v>277</v>
      </c>
      <c r="B235" s="114" t="s">
        <v>648</v>
      </c>
      <c r="C235" s="40">
        <v>200</v>
      </c>
      <c r="D235" s="75"/>
      <c r="E235" s="145"/>
      <c r="F235" s="75">
        <f>D235+E235</f>
        <v>0</v>
      </c>
    </row>
    <row r="236" spans="1:6" ht="26.25" customHeight="1">
      <c r="A236" s="39" t="s">
        <v>278</v>
      </c>
      <c r="B236" s="114" t="s">
        <v>649</v>
      </c>
      <c r="C236" s="40">
        <v>200</v>
      </c>
      <c r="D236" s="75"/>
      <c r="E236" s="145"/>
      <c r="F236" s="75">
        <f>D236+E236</f>
        <v>0</v>
      </c>
    </row>
    <row r="237" spans="1:6" ht="36" customHeight="1">
      <c r="A237" s="39" t="s">
        <v>798</v>
      </c>
      <c r="B237" s="156" t="s">
        <v>799</v>
      </c>
      <c r="C237" s="157">
        <v>500</v>
      </c>
      <c r="D237" s="75">
        <v>200000</v>
      </c>
      <c r="E237" s="145"/>
      <c r="F237" s="75">
        <f>D237+E237</f>
        <v>200000</v>
      </c>
    </row>
    <row r="238" spans="1:6" ht="26.25" customHeight="1">
      <c r="A238" s="39" t="s">
        <v>474</v>
      </c>
      <c r="B238" s="114" t="s">
        <v>460</v>
      </c>
      <c r="C238" s="40"/>
      <c r="D238" s="75">
        <f aca="true" t="shared" si="16" ref="D238:F239">D239</f>
        <v>100000</v>
      </c>
      <c r="E238" s="75">
        <f t="shared" si="16"/>
        <v>0</v>
      </c>
      <c r="F238" s="75">
        <f t="shared" si="16"/>
        <v>100000</v>
      </c>
    </row>
    <row r="239" spans="1:6" ht="18.75" customHeight="1">
      <c r="A239" s="46" t="s">
        <v>186</v>
      </c>
      <c r="B239" s="114" t="s">
        <v>461</v>
      </c>
      <c r="C239" s="40"/>
      <c r="D239" s="75">
        <f t="shared" si="16"/>
        <v>100000</v>
      </c>
      <c r="E239" s="75">
        <f t="shared" si="16"/>
        <v>0</v>
      </c>
      <c r="F239" s="75">
        <f t="shared" si="16"/>
        <v>100000</v>
      </c>
    </row>
    <row r="240" spans="1:6" ht="39.75" customHeight="1">
      <c r="A240" s="39" t="s">
        <v>475</v>
      </c>
      <c r="B240" s="114" t="s">
        <v>650</v>
      </c>
      <c r="C240" s="40">
        <v>200</v>
      </c>
      <c r="D240" s="75">
        <v>100000</v>
      </c>
      <c r="E240" s="145"/>
      <c r="F240" s="75">
        <f>D240+E240</f>
        <v>100000</v>
      </c>
    </row>
    <row r="241" spans="1:6" ht="51.75" customHeight="1">
      <c r="A241" s="39" t="s">
        <v>476</v>
      </c>
      <c r="B241" s="114" t="s">
        <v>477</v>
      </c>
      <c r="C241" s="40"/>
      <c r="D241" s="75">
        <f>D242</f>
        <v>360600</v>
      </c>
      <c r="E241" s="75">
        <f>E242</f>
        <v>0</v>
      </c>
      <c r="F241" s="75">
        <f>F242</f>
        <v>360600</v>
      </c>
    </row>
    <row r="242" spans="1:6" ht="27" customHeight="1">
      <c r="A242" s="39" t="s">
        <v>162</v>
      </c>
      <c r="B242" s="114" t="s">
        <v>478</v>
      </c>
      <c r="C242" s="40"/>
      <c r="D242" s="75">
        <f>D243+D244</f>
        <v>360600</v>
      </c>
      <c r="E242" s="75">
        <f>E243+E244</f>
        <v>0</v>
      </c>
      <c r="F242" s="75">
        <f>F243+F244</f>
        <v>360600</v>
      </c>
    </row>
    <row r="243" spans="1:6" ht="25.5" customHeight="1">
      <c r="A243" s="39" t="s">
        <v>187</v>
      </c>
      <c r="B243" s="114" t="s">
        <v>479</v>
      </c>
      <c r="C243" s="40">
        <v>200</v>
      </c>
      <c r="D243" s="75"/>
      <c r="E243" s="145"/>
      <c r="F243" s="75">
        <f>D243+E243</f>
        <v>0</v>
      </c>
    </row>
    <row r="244" spans="1:6" ht="51">
      <c r="A244" s="149" t="s">
        <v>800</v>
      </c>
      <c r="B244" s="156" t="s">
        <v>801</v>
      </c>
      <c r="C244" s="157">
        <v>500</v>
      </c>
      <c r="D244" s="75">
        <v>360600</v>
      </c>
      <c r="E244" s="145"/>
      <c r="F244" s="75">
        <f>D244+E244</f>
        <v>360600</v>
      </c>
    </row>
    <row r="245" spans="1:6" ht="27.75" customHeight="1">
      <c r="A245" s="149" t="s">
        <v>734</v>
      </c>
      <c r="B245" s="142" t="s">
        <v>735</v>
      </c>
      <c r="C245" s="143"/>
      <c r="D245" s="75">
        <f aca="true" t="shared" si="17" ref="D245:F246">D246</f>
        <v>50000</v>
      </c>
      <c r="E245" s="75">
        <f t="shared" si="17"/>
        <v>0</v>
      </c>
      <c r="F245" s="75">
        <f t="shared" si="17"/>
        <v>50000</v>
      </c>
    </row>
    <row r="246" spans="1:6" ht="12.75" customHeight="1">
      <c r="A246" s="46" t="s">
        <v>736</v>
      </c>
      <c r="B246" s="142" t="s">
        <v>737</v>
      </c>
      <c r="C246" s="143"/>
      <c r="D246" s="75">
        <f t="shared" si="17"/>
        <v>50000</v>
      </c>
      <c r="E246" s="75">
        <f t="shared" si="17"/>
        <v>0</v>
      </c>
      <c r="F246" s="75">
        <f t="shared" si="17"/>
        <v>50000</v>
      </c>
    </row>
    <row r="247" spans="1:6" ht="37.5" customHeight="1">
      <c r="A247" s="39" t="s">
        <v>738</v>
      </c>
      <c r="B247" s="142" t="s">
        <v>739</v>
      </c>
      <c r="C247" s="143">
        <v>200</v>
      </c>
      <c r="D247" s="75">
        <v>50000</v>
      </c>
      <c r="E247" s="145"/>
      <c r="F247" s="75">
        <f>D247+E247</f>
        <v>50000</v>
      </c>
    </row>
    <row r="248" spans="1:6" ht="29.25" customHeight="1">
      <c r="A248" s="26" t="s">
        <v>750</v>
      </c>
      <c r="B248" s="44" t="s">
        <v>480</v>
      </c>
      <c r="C248" s="116"/>
      <c r="D248" s="74">
        <f>D249+D254</f>
        <v>5244800</v>
      </c>
      <c r="E248" s="74">
        <f>E249+E254</f>
        <v>0</v>
      </c>
      <c r="F248" s="74">
        <f>F249+F254</f>
        <v>5244800</v>
      </c>
    </row>
    <row r="249" spans="1:6" ht="27.75" customHeight="1">
      <c r="A249" s="26" t="s">
        <v>751</v>
      </c>
      <c r="B249" s="111" t="s">
        <v>481</v>
      </c>
      <c r="C249" s="116"/>
      <c r="D249" s="75">
        <f>D250+D252</f>
        <v>550000</v>
      </c>
      <c r="E249" s="75">
        <f>E250+E252</f>
        <v>0</v>
      </c>
      <c r="F249" s="75">
        <f>F250+F252</f>
        <v>550000</v>
      </c>
    </row>
    <row r="250" spans="1:6" ht="25.5">
      <c r="A250" s="26" t="s">
        <v>752</v>
      </c>
      <c r="B250" s="111" t="s">
        <v>482</v>
      </c>
      <c r="C250" s="116"/>
      <c r="D250" s="75">
        <f>D251</f>
        <v>550000</v>
      </c>
      <c r="E250" s="75">
        <f>E251</f>
        <v>0</v>
      </c>
      <c r="F250" s="75">
        <f>F251</f>
        <v>550000</v>
      </c>
    </row>
    <row r="251" spans="1:6" ht="26.25" customHeight="1">
      <c r="A251" s="57" t="s">
        <v>700</v>
      </c>
      <c r="B251" s="138" t="s">
        <v>651</v>
      </c>
      <c r="C251" s="137">
        <v>200</v>
      </c>
      <c r="D251" s="207">
        <v>550000</v>
      </c>
      <c r="E251" s="145"/>
      <c r="F251" s="300">
        <f>D251+E251</f>
        <v>550000</v>
      </c>
    </row>
    <row r="252" spans="1:6" ht="21" customHeight="1">
      <c r="A252" s="3" t="s">
        <v>702</v>
      </c>
      <c r="B252" s="132">
        <v>2910200000</v>
      </c>
      <c r="C252" s="132"/>
      <c r="D252" s="194">
        <f>D253</f>
        <v>0</v>
      </c>
      <c r="E252" s="194">
        <f>E253</f>
        <v>0</v>
      </c>
      <c r="F252" s="194">
        <f>F253</f>
        <v>0</v>
      </c>
    </row>
    <row r="253" spans="1:6" ht="26.25" customHeight="1">
      <c r="A253" s="139" t="s">
        <v>604</v>
      </c>
      <c r="B253" s="140" t="s">
        <v>701</v>
      </c>
      <c r="C253" s="135">
        <v>200</v>
      </c>
      <c r="D253" s="208">
        <v>0</v>
      </c>
      <c r="E253" s="145"/>
      <c r="F253" s="300">
        <f>D253+E253</f>
        <v>0</v>
      </c>
    </row>
    <row r="254" spans="1:6" ht="26.25" customHeight="1">
      <c r="A254" s="26" t="s">
        <v>605</v>
      </c>
      <c r="B254" s="111" t="s">
        <v>609</v>
      </c>
      <c r="C254" s="116"/>
      <c r="D254" s="75">
        <f>D255</f>
        <v>4694800</v>
      </c>
      <c r="E254" s="75">
        <f>E255</f>
        <v>0</v>
      </c>
      <c r="F254" s="75">
        <f>F255</f>
        <v>4694800</v>
      </c>
    </row>
    <row r="255" spans="1:6" ht="27" customHeight="1">
      <c r="A255" s="26" t="s">
        <v>606</v>
      </c>
      <c r="B255" s="133" t="s">
        <v>703</v>
      </c>
      <c r="C255" s="116"/>
      <c r="D255" s="75">
        <f>D256+D257+D258</f>
        <v>4694800</v>
      </c>
      <c r="E255" s="75">
        <f>E256+E257+E258</f>
        <v>0</v>
      </c>
      <c r="F255" s="75">
        <f>F256+F257+F258</f>
        <v>4694800</v>
      </c>
    </row>
    <row r="256" spans="1:6" ht="26.25" customHeight="1">
      <c r="A256" s="26" t="s">
        <v>607</v>
      </c>
      <c r="B256" s="133" t="s">
        <v>704</v>
      </c>
      <c r="C256" s="116">
        <v>200</v>
      </c>
      <c r="D256" s="75">
        <v>0</v>
      </c>
      <c r="E256" s="145"/>
      <c r="F256" s="75">
        <f>D256+E256</f>
        <v>0</v>
      </c>
    </row>
    <row r="257" spans="1:6" ht="54" customHeight="1">
      <c r="A257" s="26" t="s">
        <v>608</v>
      </c>
      <c r="B257" s="146" t="s">
        <v>854</v>
      </c>
      <c r="C257" s="116">
        <v>200</v>
      </c>
      <c r="D257" s="75">
        <v>0</v>
      </c>
      <c r="E257" s="145"/>
      <c r="F257" s="75">
        <f>D257+E257</f>
        <v>0</v>
      </c>
    </row>
    <row r="258" spans="1:6" ht="50.25" customHeight="1">
      <c r="A258" s="26" t="s">
        <v>890</v>
      </c>
      <c r="B258" s="146" t="s">
        <v>848</v>
      </c>
      <c r="C258" s="205">
        <v>400</v>
      </c>
      <c r="D258" s="75">
        <v>4694800</v>
      </c>
      <c r="E258" s="145"/>
      <c r="F258" s="75">
        <f>D258+E258</f>
        <v>4694800</v>
      </c>
    </row>
    <row r="259" spans="1:6" ht="27.75" customHeight="1">
      <c r="A259" s="48" t="s">
        <v>486</v>
      </c>
      <c r="B259" s="44" t="s">
        <v>483</v>
      </c>
      <c r="C259" s="116"/>
      <c r="D259" s="74">
        <f>D260+D266</f>
        <v>2163000</v>
      </c>
      <c r="E259" s="74">
        <f>E260+E266</f>
        <v>0</v>
      </c>
      <c r="F259" s="74">
        <f>F260+F266</f>
        <v>2163000</v>
      </c>
    </row>
    <row r="260" spans="1:6" ht="27" customHeight="1">
      <c r="A260" s="26" t="s">
        <v>487</v>
      </c>
      <c r="B260" s="111" t="s">
        <v>484</v>
      </c>
      <c r="C260" s="116"/>
      <c r="D260" s="75">
        <f>D261+D264</f>
        <v>1650000</v>
      </c>
      <c r="E260" s="75">
        <f>E261+E264</f>
        <v>0</v>
      </c>
      <c r="F260" s="75">
        <f>F261+F264</f>
        <v>1650000</v>
      </c>
    </row>
    <row r="261" spans="1:6" ht="28.5" customHeight="1">
      <c r="A261" s="26" t="s">
        <v>488</v>
      </c>
      <c r="B261" s="111" t="s">
        <v>485</v>
      </c>
      <c r="C261" s="116"/>
      <c r="D261" s="75">
        <f>D262+D263</f>
        <v>450000</v>
      </c>
      <c r="E261" s="75">
        <f>E262+E263</f>
        <v>0</v>
      </c>
      <c r="F261" s="75">
        <f>F262+F263</f>
        <v>450000</v>
      </c>
    </row>
    <row r="262" spans="1:6" ht="42" customHeight="1">
      <c r="A262" s="26" t="s">
        <v>489</v>
      </c>
      <c r="B262" s="111" t="s">
        <v>652</v>
      </c>
      <c r="C262" s="116">
        <v>200</v>
      </c>
      <c r="D262" s="75">
        <v>400000</v>
      </c>
      <c r="E262" s="145"/>
      <c r="F262" s="75">
        <f>D262+E262</f>
        <v>400000</v>
      </c>
    </row>
    <row r="263" spans="1:6" ht="26.25" customHeight="1">
      <c r="A263" s="59" t="s">
        <v>490</v>
      </c>
      <c r="B263" s="114" t="s">
        <v>653</v>
      </c>
      <c r="C263" s="116">
        <v>200</v>
      </c>
      <c r="D263" s="75">
        <v>50000</v>
      </c>
      <c r="E263" s="145"/>
      <c r="F263" s="75">
        <f>D263+E263</f>
        <v>50000</v>
      </c>
    </row>
    <row r="264" spans="1:6" ht="26.25" customHeight="1">
      <c r="A264" s="39" t="s">
        <v>815</v>
      </c>
      <c r="B264" s="146" t="s">
        <v>816</v>
      </c>
      <c r="C264" s="174"/>
      <c r="D264" s="75">
        <f>D265</f>
        <v>1200000</v>
      </c>
      <c r="E264" s="75">
        <f>E265</f>
        <v>0</v>
      </c>
      <c r="F264" s="75">
        <f>F265</f>
        <v>1200000</v>
      </c>
    </row>
    <row r="265" spans="1:6" ht="39" customHeight="1">
      <c r="A265" s="39" t="s">
        <v>491</v>
      </c>
      <c r="B265" s="146" t="s">
        <v>817</v>
      </c>
      <c r="C265" s="116">
        <v>200</v>
      </c>
      <c r="D265" s="75">
        <v>1200000</v>
      </c>
      <c r="E265" s="145"/>
      <c r="F265" s="75">
        <f>D265+E265</f>
        <v>1200000</v>
      </c>
    </row>
    <row r="266" spans="1:6" ht="27.75" customHeight="1">
      <c r="A266" s="46" t="s">
        <v>610</v>
      </c>
      <c r="B266" s="111" t="s">
        <v>611</v>
      </c>
      <c r="C266" s="116"/>
      <c r="D266" s="75">
        <f>D267</f>
        <v>513000</v>
      </c>
      <c r="E266" s="75">
        <f>E267</f>
        <v>0</v>
      </c>
      <c r="F266" s="75">
        <f>F267</f>
        <v>513000</v>
      </c>
    </row>
    <row r="267" spans="1:6" ht="39" customHeight="1">
      <c r="A267" s="39" t="s">
        <v>612</v>
      </c>
      <c r="B267" s="111" t="s">
        <v>616</v>
      </c>
      <c r="C267" s="116"/>
      <c r="D267" s="75">
        <f>D268+D269+D270</f>
        <v>513000</v>
      </c>
      <c r="E267" s="75">
        <f>E268+E269+E270</f>
        <v>0</v>
      </c>
      <c r="F267" s="75">
        <f>F268+F269+F270</f>
        <v>513000</v>
      </c>
    </row>
    <row r="268" spans="1:6" ht="39" customHeight="1">
      <c r="A268" s="39" t="s">
        <v>613</v>
      </c>
      <c r="B268" s="111" t="s">
        <v>654</v>
      </c>
      <c r="C268" s="116">
        <v>200</v>
      </c>
      <c r="D268" s="75">
        <v>188000</v>
      </c>
      <c r="E268" s="145"/>
      <c r="F268" s="75">
        <f>D268+E268</f>
        <v>188000</v>
      </c>
    </row>
    <row r="269" spans="1:6" ht="39" customHeight="1">
      <c r="A269" s="39" t="s">
        <v>614</v>
      </c>
      <c r="B269" s="111" t="s">
        <v>655</v>
      </c>
      <c r="C269" s="116">
        <v>200</v>
      </c>
      <c r="D269" s="75">
        <v>250000</v>
      </c>
      <c r="E269" s="145"/>
      <c r="F269" s="75">
        <f>D269+E269</f>
        <v>250000</v>
      </c>
    </row>
    <row r="270" spans="1:6" ht="39" customHeight="1">
      <c r="A270" s="39" t="s">
        <v>615</v>
      </c>
      <c r="B270" s="111" t="s">
        <v>656</v>
      </c>
      <c r="C270" s="116">
        <v>200</v>
      </c>
      <c r="D270" s="75">
        <v>75000</v>
      </c>
      <c r="E270" s="145"/>
      <c r="F270" s="75">
        <f>D270+E270</f>
        <v>75000</v>
      </c>
    </row>
    <row r="271" spans="1:6" ht="25.5" customHeight="1">
      <c r="A271" s="124" t="s">
        <v>492</v>
      </c>
      <c r="B271" s="44" t="s">
        <v>493</v>
      </c>
      <c r="C271" s="112"/>
      <c r="D271" s="74">
        <f>D272+D275</f>
        <v>50000</v>
      </c>
      <c r="E271" s="74">
        <f>E272+E275</f>
        <v>0</v>
      </c>
      <c r="F271" s="74">
        <f>F272+F275</f>
        <v>50000</v>
      </c>
    </row>
    <row r="272" spans="1:6" ht="26.25" customHeight="1">
      <c r="A272" s="46" t="s">
        <v>494</v>
      </c>
      <c r="B272" s="111" t="s">
        <v>495</v>
      </c>
      <c r="C272" s="116"/>
      <c r="D272" s="75">
        <f aca="true" t="shared" si="18" ref="D272:F273">D273</f>
        <v>40000</v>
      </c>
      <c r="E272" s="75">
        <f t="shared" si="18"/>
        <v>0</v>
      </c>
      <c r="F272" s="75">
        <f t="shared" si="18"/>
        <v>40000</v>
      </c>
    </row>
    <row r="273" spans="1:6" ht="17.25" customHeight="1">
      <c r="A273" s="46" t="s">
        <v>496</v>
      </c>
      <c r="B273" s="111" t="s">
        <v>497</v>
      </c>
      <c r="C273" s="116"/>
      <c r="D273" s="75">
        <f t="shared" si="18"/>
        <v>40000</v>
      </c>
      <c r="E273" s="75">
        <f t="shared" si="18"/>
        <v>0</v>
      </c>
      <c r="F273" s="75">
        <f t="shared" si="18"/>
        <v>40000</v>
      </c>
    </row>
    <row r="274" spans="1:6" ht="27" customHeight="1">
      <c r="A274" s="46" t="s">
        <v>498</v>
      </c>
      <c r="B274" s="111" t="s">
        <v>657</v>
      </c>
      <c r="C274" s="116">
        <v>200</v>
      </c>
      <c r="D274" s="75">
        <v>40000</v>
      </c>
      <c r="E274" s="145"/>
      <c r="F274" s="75">
        <f>D274+E274</f>
        <v>40000</v>
      </c>
    </row>
    <row r="275" spans="1:6" ht="27" customHeight="1">
      <c r="A275" s="46" t="s">
        <v>500</v>
      </c>
      <c r="B275" s="111" t="s">
        <v>499</v>
      </c>
      <c r="C275" s="116"/>
      <c r="D275" s="75">
        <f aca="true" t="shared" si="19" ref="D275:F276">D276</f>
        <v>10000</v>
      </c>
      <c r="E275" s="75">
        <f t="shared" si="19"/>
        <v>0</v>
      </c>
      <c r="F275" s="75">
        <f t="shared" si="19"/>
        <v>10000</v>
      </c>
    </row>
    <row r="276" spans="1:6" ht="15.75" customHeight="1">
      <c r="A276" s="46" t="s">
        <v>501</v>
      </c>
      <c r="B276" s="141" t="s">
        <v>741</v>
      </c>
      <c r="C276" s="116"/>
      <c r="D276" s="75">
        <f t="shared" si="19"/>
        <v>10000</v>
      </c>
      <c r="E276" s="75">
        <f t="shared" si="19"/>
        <v>0</v>
      </c>
      <c r="F276" s="75">
        <f t="shared" si="19"/>
        <v>10000</v>
      </c>
    </row>
    <row r="277" spans="1:6" ht="27" customHeight="1">
      <c r="A277" s="46" t="s">
        <v>502</v>
      </c>
      <c r="B277" s="141" t="s">
        <v>742</v>
      </c>
      <c r="C277" s="116">
        <v>200</v>
      </c>
      <c r="D277" s="75">
        <v>10000</v>
      </c>
      <c r="E277" s="145"/>
      <c r="F277" s="75">
        <f>D277+E277</f>
        <v>10000</v>
      </c>
    </row>
    <row r="278" spans="1:6" ht="19.5" customHeight="1">
      <c r="A278" s="43" t="s">
        <v>503</v>
      </c>
      <c r="B278" s="44" t="s">
        <v>504</v>
      </c>
      <c r="C278" s="112"/>
      <c r="D278" s="74">
        <f>D283+D279+D287+D293</f>
        <v>2544993.6799999997</v>
      </c>
      <c r="E278" s="74">
        <f>E283+E279+E287+E293</f>
        <v>-261000</v>
      </c>
      <c r="F278" s="74">
        <f>F283+F279+F287+F293</f>
        <v>2283993.6799999997</v>
      </c>
    </row>
    <row r="279" spans="1:6" ht="24" customHeight="1">
      <c r="A279" s="39" t="s">
        <v>505</v>
      </c>
      <c r="B279" s="111" t="s">
        <v>507</v>
      </c>
      <c r="C279" s="116"/>
      <c r="D279" s="75">
        <f>D280</f>
        <v>1000000</v>
      </c>
      <c r="E279" s="75">
        <f>E280</f>
        <v>-31000</v>
      </c>
      <c r="F279" s="75">
        <f>F280</f>
        <v>969000</v>
      </c>
    </row>
    <row r="280" spans="1:6" ht="27.75" customHeight="1">
      <c r="A280" s="39" t="s">
        <v>509</v>
      </c>
      <c r="B280" s="111" t="s">
        <v>508</v>
      </c>
      <c r="C280" s="116"/>
      <c r="D280" s="75">
        <f>D281+D282</f>
        <v>1000000</v>
      </c>
      <c r="E280" s="75">
        <f>E281+E282</f>
        <v>-31000</v>
      </c>
      <c r="F280" s="75">
        <f>F281+F282</f>
        <v>969000</v>
      </c>
    </row>
    <row r="281" spans="1:6" ht="38.25" customHeight="1">
      <c r="A281" s="39" t="s">
        <v>510</v>
      </c>
      <c r="B281" s="111" t="s">
        <v>658</v>
      </c>
      <c r="C281" s="116">
        <v>200</v>
      </c>
      <c r="D281" s="75">
        <v>900000</v>
      </c>
      <c r="E281" s="145">
        <v>-31000</v>
      </c>
      <c r="F281" s="75">
        <f>D281+E281</f>
        <v>869000</v>
      </c>
    </row>
    <row r="282" spans="1:6" ht="54" customHeight="1">
      <c r="A282" s="46" t="s">
        <v>511</v>
      </c>
      <c r="B282" s="146" t="s">
        <v>819</v>
      </c>
      <c r="C282" s="116">
        <v>200</v>
      </c>
      <c r="D282" s="75">
        <v>100000</v>
      </c>
      <c r="E282" s="145"/>
      <c r="F282" s="75">
        <f aca="true" t="shared" si="20" ref="F282:F297">D282+E282</f>
        <v>100000</v>
      </c>
    </row>
    <row r="283" spans="1:6" ht="24" customHeight="1">
      <c r="A283" s="39" t="s">
        <v>512</v>
      </c>
      <c r="B283" s="111" t="s">
        <v>506</v>
      </c>
      <c r="C283" s="116"/>
      <c r="D283" s="75">
        <f>D284</f>
        <v>400000</v>
      </c>
      <c r="E283" s="75">
        <f>E284</f>
        <v>-230000</v>
      </c>
      <c r="F283" s="75">
        <f>F284</f>
        <v>170000</v>
      </c>
    </row>
    <row r="284" spans="1:6" ht="50.25" customHeight="1">
      <c r="A284" s="39" t="s">
        <v>514</v>
      </c>
      <c r="B284" s="133" t="s">
        <v>513</v>
      </c>
      <c r="C284" s="136"/>
      <c r="D284" s="75">
        <f>D285+D286</f>
        <v>400000</v>
      </c>
      <c r="E284" s="75">
        <f>E285+E286</f>
        <v>-230000</v>
      </c>
      <c r="F284" s="75">
        <f>F285+F286</f>
        <v>170000</v>
      </c>
    </row>
    <row r="285" spans="1:6" ht="51.75" customHeight="1">
      <c r="A285" s="39" t="s">
        <v>515</v>
      </c>
      <c r="B285" s="133" t="s">
        <v>659</v>
      </c>
      <c r="C285" s="136">
        <v>200</v>
      </c>
      <c r="D285" s="75">
        <v>50000</v>
      </c>
      <c r="E285" s="145"/>
      <c r="F285" s="75">
        <f t="shared" si="20"/>
        <v>50000</v>
      </c>
    </row>
    <row r="286" spans="1:6" ht="38.25" customHeight="1">
      <c r="A286" s="39" t="s">
        <v>137</v>
      </c>
      <c r="B286" s="134" t="s">
        <v>660</v>
      </c>
      <c r="C286" s="136">
        <v>200</v>
      </c>
      <c r="D286" s="75">
        <v>350000</v>
      </c>
      <c r="E286" s="145">
        <v>-230000</v>
      </c>
      <c r="F286" s="75">
        <f t="shared" si="20"/>
        <v>120000</v>
      </c>
    </row>
    <row r="287" spans="1:6" ht="25.5">
      <c r="A287" s="39" t="s">
        <v>617</v>
      </c>
      <c r="B287" s="134" t="s">
        <v>620</v>
      </c>
      <c r="C287" s="136"/>
      <c r="D287" s="75">
        <f>D288</f>
        <v>694993.6799999999</v>
      </c>
      <c r="E287" s="75">
        <f>E288</f>
        <v>0</v>
      </c>
      <c r="F287" s="75">
        <f>F288</f>
        <v>694993.6799999999</v>
      </c>
    </row>
    <row r="288" spans="1:6" ht="27" customHeight="1">
      <c r="A288" s="39" t="s">
        <v>618</v>
      </c>
      <c r="B288" s="134" t="s">
        <v>621</v>
      </c>
      <c r="C288" s="136"/>
      <c r="D288" s="75">
        <f>D289+D291+D292+D290</f>
        <v>694993.6799999999</v>
      </c>
      <c r="E288" s="75">
        <f>E289+E291+E292+E290</f>
        <v>0</v>
      </c>
      <c r="F288" s="75">
        <f>F289+F291+F292+F290</f>
        <v>694993.6799999999</v>
      </c>
    </row>
    <row r="289" spans="1:6" ht="38.25" customHeight="1">
      <c r="A289" s="39" t="s">
        <v>619</v>
      </c>
      <c r="B289" s="134" t="s">
        <v>661</v>
      </c>
      <c r="C289" s="136">
        <v>200</v>
      </c>
      <c r="D289" s="75">
        <v>130000</v>
      </c>
      <c r="E289" s="145"/>
      <c r="F289" s="75">
        <f t="shared" si="20"/>
        <v>130000</v>
      </c>
    </row>
    <row r="290" spans="1:6" ht="38.25" customHeight="1">
      <c r="A290" s="39" t="s">
        <v>706</v>
      </c>
      <c r="B290" s="147" t="s">
        <v>661</v>
      </c>
      <c r="C290" s="148">
        <v>600</v>
      </c>
      <c r="D290" s="75">
        <v>100000</v>
      </c>
      <c r="E290" s="145"/>
      <c r="F290" s="75">
        <f t="shared" si="20"/>
        <v>100000</v>
      </c>
    </row>
    <row r="291" spans="1:6" ht="38.25">
      <c r="A291" s="39" t="s">
        <v>740</v>
      </c>
      <c r="B291" s="134" t="s">
        <v>662</v>
      </c>
      <c r="C291" s="136">
        <v>200</v>
      </c>
      <c r="D291" s="75">
        <v>38349.56</v>
      </c>
      <c r="E291" s="145"/>
      <c r="F291" s="75">
        <f t="shared" si="20"/>
        <v>38349.56</v>
      </c>
    </row>
    <row r="292" spans="1:6" ht="63.75">
      <c r="A292" s="39" t="s">
        <v>666</v>
      </c>
      <c r="B292" s="134" t="s">
        <v>662</v>
      </c>
      <c r="C292" s="136">
        <v>100</v>
      </c>
      <c r="D292" s="75">
        <v>426644.12</v>
      </c>
      <c r="E292" s="145"/>
      <c r="F292" s="75">
        <f t="shared" si="20"/>
        <v>426644.12</v>
      </c>
    </row>
    <row r="293" spans="1:6" ht="26.25" customHeight="1">
      <c r="A293" s="46" t="s">
        <v>783</v>
      </c>
      <c r="B293" s="154" t="s">
        <v>784</v>
      </c>
      <c r="C293" s="155"/>
      <c r="D293" s="75">
        <f>D294</f>
        <v>450000</v>
      </c>
      <c r="E293" s="75">
        <f>E294</f>
        <v>0</v>
      </c>
      <c r="F293" s="75">
        <f>F294</f>
        <v>450000</v>
      </c>
    </row>
    <row r="294" spans="1:6" ht="15">
      <c r="A294" s="46" t="s">
        <v>785</v>
      </c>
      <c r="B294" s="154" t="s">
        <v>786</v>
      </c>
      <c r="C294" s="155"/>
      <c r="D294" s="75">
        <f>D295+D297+D296</f>
        <v>450000</v>
      </c>
      <c r="E294" s="75">
        <f>E295+E297+E296</f>
        <v>0</v>
      </c>
      <c r="F294" s="75">
        <f>F295+F297+F296</f>
        <v>450000</v>
      </c>
    </row>
    <row r="295" spans="1:6" ht="38.25">
      <c r="A295" s="39" t="s">
        <v>787</v>
      </c>
      <c r="B295" s="154" t="s">
        <v>788</v>
      </c>
      <c r="C295" s="155">
        <v>200</v>
      </c>
      <c r="D295" s="75">
        <v>148500</v>
      </c>
      <c r="E295" s="145"/>
      <c r="F295" s="75">
        <f t="shared" si="20"/>
        <v>148500</v>
      </c>
    </row>
    <row r="296" spans="1:6" ht="38.25">
      <c r="A296" s="39" t="s">
        <v>898</v>
      </c>
      <c r="B296" s="231" t="s">
        <v>788</v>
      </c>
      <c r="C296" s="232">
        <v>600</v>
      </c>
      <c r="D296" s="75">
        <v>301500</v>
      </c>
      <c r="E296" s="145"/>
      <c r="F296" s="75">
        <f t="shared" si="20"/>
        <v>301500</v>
      </c>
    </row>
    <row r="297" spans="1:6" ht="38.25">
      <c r="A297" s="39" t="s">
        <v>789</v>
      </c>
      <c r="B297" s="154" t="s">
        <v>790</v>
      </c>
      <c r="C297" s="155">
        <v>200</v>
      </c>
      <c r="D297" s="75"/>
      <c r="E297" s="145"/>
      <c r="F297" s="75">
        <f t="shared" si="20"/>
        <v>0</v>
      </c>
    </row>
    <row r="298" spans="1:6" ht="25.5">
      <c r="A298" s="48" t="s">
        <v>309</v>
      </c>
      <c r="B298" s="49">
        <v>4000000000</v>
      </c>
      <c r="C298" s="116"/>
      <c r="D298" s="74">
        <f>D299+D302+D317+D338+D343</f>
        <v>52800894.53999999</v>
      </c>
      <c r="E298" s="74">
        <f>E299+E302+E317+E338+E343</f>
        <v>-50176.869999999995</v>
      </c>
      <c r="F298" s="74">
        <f>F299+F302+F317+F338+F343</f>
        <v>52750717.67</v>
      </c>
    </row>
    <row r="299" spans="1:6" ht="25.5">
      <c r="A299" s="48" t="s">
        <v>13</v>
      </c>
      <c r="B299" s="49">
        <v>4090000000</v>
      </c>
      <c r="C299" s="116"/>
      <c r="D299" s="74">
        <f>D300+D301</f>
        <v>778163</v>
      </c>
      <c r="E299" s="74">
        <f>E300+E301</f>
        <v>0</v>
      </c>
      <c r="F299" s="74">
        <f>F300+F301</f>
        <v>778163</v>
      </c>
    </row>
    <row r="300" spans="1:6" ht="51" customHeight="1">
      <c r="A300" s="26" t="s">
        <v>107</v>
      </c>
      <c r="B300" s="25">
        <v>4090000270</v>
      </c>
      <c r="C300" s="116">
        <v>100</v>
      </c>
      <c r="D300" s="75">
        <v>673450</v>
      </c>
      <c r="E300" s="145"/>
      <c r="F300" s="75">
        <f>D300+E300</f>
        <v>673450</v>
      </c>
    </row>
    <row r="301" spans="1:6" ht="27.75" customHeight="1">
      <c r="A301" s="26" t="s">
        <v>138</v>
      </c>
      <c r="B301" s="25">
        <v>4090000270</v>
      </c>
      <c r="C301" s="116">
        <v>200</v>
      </c>
      <c r="D301" s="75">
        <v>104713</v>
      </c>
      <c r="E301" s="145"/>
      <c r="F301" s="75">
        <f>D301+E301</f>
        <v>104713</v>
      </c>
    </row>
    <row r="302" spans="1:6" ht="27.75" customHeight="1">
      <c r="A302" s="61" t="s">
        <v>120</v>
      </c>
      <c r="B302" s="49">
        <v>4100000000</v>
      </c>
      <c r="C302" s="116"/>
      <c r="D302" s="74">
        <f>D303+D304+D305+D306+D310+D311+D313+D307+D308+D309+D314+D315+D316+D312</f>
        <v>29754169.8</v>
      </c>
      <c r="E302" s="74">
        <f>E303+E304+E305+E306+E310+E311+E313+E307+E308+E309+E314+E315+E316+E312</f>
        <v>0</v>
      </c>
      <c r="F302" s="74">
        <f>F303+F304+F305+F306+F310+F311+F313+F307+F308+F309+F314+F315+F316+F312</f>
        <v>29754169.8</v>
      </c>
    </row>
    <row r="303" spans="1:6" ht="54.75" customHeight="1">
      <c r="A303" s="37" t="s">
        <v>108</v>
      </c>
      <c r="B303" s="25">
        <v>4190000250</v>
      </c>
      <c r="C303" s="116">
        <v>100</v>
      </c>
      <c r="D303" s="75">
        <v>1586404</v>
      </c>
      <c r="E303" s="145"/>
      <c r="F303" s="75">
        <f>D303+E303</f>
        <v>1586404</v>
      </c>
    </row>
    <row r="304" spans="1:6" ht="51.75" customHeight="1">
      <c r="A304" s="26" t="s">
        <v>109</v>
      </c>
      <c r="B304" s="25">
        <v>4190000280</v>
      </c>
      <c r="C304" s="116">
        <v>100</v>
      </c>
      <c r="D304" s="75">
        <v>18365413</v>
      </c>
      <c r="E304" s="145"/>
      <c r="F304" s="75">
        <f>D304+E304</f>
        <v>18365413</v>
      </c>
    </row>
    <row r="305" spans="1:6" ht="25.5" customHeight="1">
      <c r="A305" s="26" t="s">
        <v>139</v>
      </c>
      <c r="B305" s="25">
        <v>4190000280</v>
      </c>
      <c r="C305" s="116">
        <v>200</v>
      </c>
      <c r="D305" s="75">
        <v>956615.8</v>
      </c>
      <c r="E305" s="145"/>
      <c r="F305" s="75">
        <f>D305+E305</f>
        <v>956615.8</v>
      </c>
    </row>
    <row r="306" spans="1:6" ht="25.5">
      <c r="A306" s="26" t="s">
        <v>110</v>
      </c>
      <c r="B306" s="25">
        <v>4190000280</v>
      </c>
      <c r="C306" s="116">
        <v>800</v>
      </c>
      <c r="D306" s="75">
        <v>5900</v>
      </c>
      <c r="E306" s="145"/>
      <c r="F306" s="75">
        <f>D306+E306</f>
        <v>5900</v>
      </c>
    </row>
    <row r="307" spans="1:6" ht="54.75" customHeight="1">
      <c r="A307" s="26" t="s">
        <v>121</v>
      </c>
      <c r="B307" s="114" t="s">
        <v>116</v>
      </c>
      <c r="C307" s="41" t="s">
        <v>7</v>
      </c>
      <c r="D307" s="75">
        <v>2185243</v>
      </c>
      <c r="E307" s="145"/>
      <c r="F307" s="75">
        <f>D307+E307</f>
        <v>2185243</v>
      </c>
    </row>
    <row r="308" spans="1:6" ht="39.75" customHeight="1">
      <c r="A308" s="26" t="s">
        <v>140</v>
      </c>
      <c r="B308" s="114" t="s">
        <v>116</v>
      </c>
      <c r="C308" s="41" t="s">
        <v>70</v>
      </c>
      <c r="D308" s="75">
        <v>166936</v>
      </c>
      <c r="E308" s="145">
        <v>-1000</v>
      </c>
      <c r="F308" s="75">
        <f aca="true" t="shared" si="21" ref="F308:F316">D308+E308</f>
        <v>165936</v>
      </c>
    </row>
    <row r="309" spans="1:6" ht="25.5">
      <c r="A309" s="26" t="s">
        <v>183</v>
      </c>
      <c r="B309" s="114" t="s">
        <v>116</v>
      </c>
      <c r="C309" s="41" t="s">
        <v>182</v>
      </c>
      <c r="D309" s="75">
        <v>2000</v>
      </c>
      <c r="E309" s="145">
        <v>1000</v>
      </c>
      <c r="F309" s="75">
        <f t="shared" si="21"/>
        <v>3000</v>
      </c>
    </row>
    <row r="310" spans="1:6" ht="52.5" customHeight="1">
      <c r="A310" s="26" t="s">
        <v>111</v>
      </c>
      <c r="B310" s="25">
        <v>4190000290</v>
      </c>
      <c r="C310" s="116">
        <v>100</v>
      </c>
      <c r="D310" s="75">
        <v>4483495</v>
      </c>
      <c r="E310" s="145">
        <v>-8000</v>
      </c>
      <c r="F310" s="75">
        <f t="shared" si="21"/>
        <v>4475495</v>
      </c>
    </row>
    <row r="311" spans="1:6" ht="39.75" customHeight="1">
      <c r="A311" s="26" t="s">
        <v>141</v>
      </c>
      <c r="B311" s="25">
        <v>4190000290</v>
      </c>
      <c r="C311" s="116">
        <v>200</v>
      </c>
      <c r="D311" s="75">
        <v>221813</v>
      </c>
      <c r="E311" s="145"/>
      <c r="F311" s="75">
        <f t="shared" si="21"/>
        <v>221813</v>
      </c>
    </row>
    <row r="312" spans="1:6" ht="26.25" customHeight="1">
      <c r="A312" s="26" t="s">
        <v>1006</v>
      </c>
      <c r="B312" s="316">
        <v>4190000290</v>
      </c>
      <c r="C312" s="315">
        <v>300</v>
      </c>
      <c r="D312" s="75"/>
      <c r="E312" s="145">
        <v>8000</v>
      </c>
      <c r="F312" s="75">
        <f t="shared" si="21"/>
        <v>8000</v>
      </c>
    </row>
    <row r="313" spans="1:6" ht="25.5" customHeight="1">
      <c r="A313" s="26" t="s">
        <v>112</v>
      </c>
      <c r="B313" s="25">
        <v>4190000290</v>
      </c>
      <c r="C313" s="116">
        <v>800</v>
      </c>
      <c r="D313" s="75">
        <v>2000</v>
      </c>
      <c r="E313" s="145"/>
      <c r="F313" s="75">
        <f t="shared" si="21"/>
        <v>2000</v>
      </c>
    </row>
    <row r="314" spans="1:6" ht="51" customHeight="1">
      <c r="A314" s="26" t="s">
        <v>184</v>
      </c>
      <c r="B314" s="25">
        <v>4190000370</v>
      </c>
      <c r="C314" s="116">
        <v>100</v>
      </c>
      <c r="D314" s="75">
        <v>1695765</v>
      </c>
      <c r="E314" s="145"/>
      <c r="F314" s="75">
        <f t="shared" si="21"/>
        <v>1695765</v>
      </c>
    </row>
    <row r="315" spans="1:6" ht="38.25">
      <c r="A315" s="26" t="s">
        <v>185</v>
      </c>
      <c r="B315" s="25">
        <v>4190000370</v>
      </c>
      <c r="C315" s="116">
        <v>200</v>
      </c>
      <c r="D315" s="75">
        <v>82585</v>
      </c>
      <c r="E315" s="145"/>
      <c r="F315" s="75">
        <f t="shared" si="21"/>
        <v>82585</v>
      </c>
    </row>
    <row r="316" spans="1:6" ht="25.5" customHeight="1">
      <c r="A316" s="26" t="s">
        <v>307</v>
      </c>
      <c r="B316" s="25">
        <v>4190000370</v>
      </c>
      <c r="C316" s="116">
        <v>800</v>
      </c>
      <c r="D316" s="75"/>
      <c r="E316" s="145"/>
      <c r="F316" s="75">
        <f t="shared" si="21"/>
        <v>0</v>
      </c>
    </row>
    <row r="317" spans="1:6" ht="14.25">
      <c r="A317" s="61" t="s">
        <v>14</v>
      </c>
      <c r="B317" s="49">
        <v>4290000000</v>
      </c>
      <c r="C317" s="116"/>
      <c r="D317" s="74">
        <f>D318+D320+D323+D324+D325+D328+D329+D326+D327+D332+D333+D335+D322+D334+D336+D337+D330+D319+D331+D321</f>
        <v>21836190.33</v>
      </c>
      <c r="E317" s="74">
        <f>E318+E320+E323+E324+E325+E328+E329+E326+E327+E332+E333+E335+E322+E334+E336+E337+E330+E319+E331+E321</f>
        <v>-50176.869999999995</v>
      </c>
      <c r="F317" s="74">
        <f>F318+F320+F323+F324+F325+F328+F329+F326+F327+F332+F333+F335+F322+F334+F336+F337+F330+F319+F331+F321</f>
        <v>21786013.46</v>
      </c>
    </row>
    <row r="318" spans="1:6" ht="25.5">
      <c r="A318" s="26" t="s">
        <v>113</v>
      </c>
      <c r="B318" s="25">
        <v>4290020090</v>
      </c>
      <c r="C318" s="116">
        <v>800</v>
      </c>
      <c r="D318" s="75">
        <v>190197.68</v>
      </c>
      <c r="E318" s="145"/>
      <c r="F318" s="75">
        <f>D318+E318</f>
        <v>190197.68</v>
      </c>
    </row>
    <row r="319" spans="1:6" ht="40.5" customHeight="1">
      <c r="A319" s="26" t="s">
        <v>931</v>
      </c>
      <c r="B319" s="262">
        <v>4290090080</v>
      </c>
      <c r="C319" s="261">
        <v>800</v>
      </c>
      <c r="D319" s="145">
        <v>6738863.5</v>
      </c>
      <c r="E319" s="145">
        <v>-500000</v>
      </c>
      <c r="F319" s="75">
        <f>D319+E319</f>
        <v>6238863.5</v>
      </c>
    </row>
    <row r="320" spans="1:6" ht="40.5" customHeight="1">
      <c r="A320" s="26" t="s">
        <v>972</v>
      </c>
      <c r="B320" s="25">
        <v>4290020150</v>
      </c>
      <c r="C320" s="116">
        <v>200</v>
      </c>
      <c r="D320" s="75">
        <v>320000</v>
      </c>
      <c r="E320" s="145"/>
      <c r="F320" s="75">
        <f aca="true" t="shared" si="22" ref="F320:F333">D320+E320</f>
        <v>320000</v>
      </c>
    </row>
    <row r="321" spans="1:6" ht="63.75">
      <c r="A321" s="26" t="s">
        <v>969</v>
      </c>
      <c r="B321" s="294">
        <v>4290055490</v>
      </c>
      <c r="C321" s="293">
        <v>100</v>
      </c>
      <c r="D321" s="75">
        <v>911400</v>
      </c>
      <c r="E321" s="145"/>
      <c r="F321" s="75">
        <f t="shared" si="22"/>
        <v>911400</v>
      </c>
    </row>
    <row r="322" spans="1:6" ht="52.5" customHeight="1">
      <c r="A322" s="26" t="s">
        <v>973</v>
      </c>
      <c r="B322" s="25">
        <v>4290008100</v>
      </c>
      <c r="C322" s="157">
        <v>500</v>
      </c>
      <c r="D322" s="75">
        <v>1391300</v>
      </c>
      <c r="E322" s="145"/>
      <c r="F322" s="75">
        <f t="shared" si="22"/>
        <v>1391300</v>
      </c>
    </row>
    <row r="323" spans="1:6" ht="67.5" customHeight="1">
      <c r="A323" s="26" t="s">
        <v>17</v>
      </c>
      <c r="B323" s="25">
        <v>4290000300</v>
      </c>
      <c r="C323" s="116">
        <v>100</v>
      </c>
      <c r="D323" s="75">
        <v>3983834</v>
      </c>
      <c r="E323" s="145"/>
      <c r="F323" s="75">
        <f t="shared" si="22"/>
        <v>3983834</v>
      </c>
    </row>
    <row r="324" spans="1:6" ht="39.75" customHeight="1">
      <c r="A324" s="26" t="s">
        <v>143</v>
      </c>
      <c r="B324" s="25">
        <v>4290000300</v>
      </c>
      <c r="C324" s="116">
        <v>200</v>
      </c>
      <c r="D324" s="75">
        <v>2776363</v>
      </c>
      <c r="E324" s="145">
        <v>261000</v>
      </c>
      <c r="F324" s="75">
        <f t="shared" si="22"/>
        <v>3037363</v>
      </c>
    </row>
    <row r="325" spans="1:6" ht="37.5" customHeight="1">
      <c r="A325" s="26" t="s">
        <v>18</v>
      </c>
      <c r="B325" s="25">
        <v>4290000300</v>
      </c>
      <c r="C325" s="116">
        <v>800</v>
      </c>
      <c r="D325" s="75">
        <v>9396</v>
      </c>
      <c r="E325" s="145"/>
      <c r="F325" s="75">
        <f t="shared" si="22"/>
        <v>9396</v>
      </c>
    </row>
    <row r="326" spans="1:6" ht="51.75" customHeight="1">
      <c r="A326" s="45" t="s">
        <v>357</v>
      </c>
      <c r="B326" s="114" t="s">
        <v>363</v>
      </c>
      <c r="C326" s="116">
        <v>100</v>
      </c>
      <c r="D326" s="75">
        <v>479505</v>
      </c>
      <c r="E326" s="145">
        <v>132923.13</v>
      </c>
      <c r="F326" s="75">
        <f t="shared" si="22"/>
        <v>612428.13</v>
      </c>
    </row>
    <row r="327" spans="1:6" ht="51.75" customHeight="1">
      <c r="A327" s="45" t="s">
        <v>358</v>
      </c>
      <c r="B327" s="114" t="s">
        <v>364</v>
      </c>
      <c r="C327" s="116">
        <v>100</v>
      </c>
      <c r="D327" s="75">
        <v>424402</v>
      </c>
      <c r="E327" s="145"/>
      <c r="F327" s="75">
        <f t="shared" si="22"/>
        <v>424402</v>
      </c>
    </row>
    <row r="328" spans="1:6" ht="28.5" customHeight="1">
      <c r="A328" s="56" t="s">
        <v>154</v>
      </c>
      <c r="B328" s="62">
        <v>4290020180</v>
      </c>
      <c r="C328" s="62">
        <v>200</v>
      </c>
      <c r="D328" s="77">
        <v>210000</v>
      </c>
      <c r="E328" s="145"/>
      <c r="F328" s="75">
        <f t="shared" si="22"/>
        <v>210000</v>
      </c>
    </row>
    <row r="329" spans="1:6" ht="26.25" customHeight="1">
      <c r="A329" s="37" t="s">
        <v>114</v>
      </c>
      <c r="B329" s="25">
        <v>4290007010</v>
      </c>
      <c r="C329" s="116">
        <v>300</v>
      </c>
      <c r="D329" s="75">
        <v>1516400</v>
      </c>
      <c r="E329" s="145"/>
      <c r="F329" s="75">
        <f t="shared" si="22"/>
        <v>1516400</v>
      </c>
    </row>
    <row r="330" spans="1:6" ht="38.25">
      <c r="A330" s="37" t="s">
        <v>920</v>
      </c>
      <c r="B330" s="257">
        <v>4290007040</v>
      </c>
      <c r="C330" s="256">
        <v>300</v>
      </c>
      <c r="D330" s="75">
        <v>0</v>
      </c>
      <c r="E330" s="145"/>
      <c r="F330" s="75">
        <f t="shared" si="22"/>
        <v>0</v>
      </c>
    </row>
    <row r="331" spans="1:6" ht="64.5" customHeight="1">
      <c r="A331" s="37" t="s">
        <v>937</v>
      </c>
      <c r="B331" s="266">
        <v>4290007030</v>
      </c>
      <c r="C331" s="265">
        <v>300</v>
      </c>
      <c r="D331" s="75">
        <v>15000</v>
      </c>
      <c r="E331" s="145"/>
      <c r="F331" s="75">
        <f t="shared" si="22"/>
        <v>15000</v>
      </c>
    </row>
    <row r="332" spans="1:6" ht="26.25" customHeight="1">
      <c r="A332" s="26" t="s">
        <v>147</v>
      </c>
      <c r="B332" s="25">
        <v>4290020120</v>
      </c>
      <c r="C332" s="148">
        <v>800</v>
      </c>
      <c r="D332" s="75">
        <v>50000</v>
      </c>
      <c r="E332" s="145"/>
      <c r="F332" s="75">
        <f t="shared" si="22"/>
        <v>50000</v>
      </c>
    </row>
    <row r="333" spans="1:6" ht="39.75" customHeight="1">
      <c r="A333" s="26" t="s">
        <v>142</v>
      </c>
      <c r="B333" s="25">
        <v>4290020140</v>
      </c>
      <c r="C333" s="148">
        <v>200</v>
      </c>
      <c r="D333" s="75">
        <v>290500</v>
      </c>
      <c r="E333" s="145"/>
      <c r="F333" s="75">
        <f t="shared" si="22"/>
        <v>290500</v>
      </c>
    </row>
    <row r="334" spans="1:6" ht="15">
      <c r="A334" s="26" t="s">
        <v>818</v>
      </c>
      <c r="B334" s="233">
        <v>4290000460</v>
      </c>
      <c r="C334" s="176">
        <v>800</v>
      </c>
      <c r="D334" s="145">
        <v>131303</v>
      </c>
      <c r="E334" s="145"/>
      <c r="F334" s="145">
        <f>D334+E334</f>
        <v>131303</v>
      </c>
    </row>
    <row r="335" spans="1:6" ht="25.5">
      <c r="A335" s="26" t="s">
        <v>814</v>
      </c>
      <c r="B335" s="25">
        <v>4290000630</v>
      </c>
      <c r="C335" s="150">
        <v>200</v>
      </c>
      <c r="D335" s="75">
        <v>0</v>
      </c>
      <c r="E335" s="145"/>
      <c r="F335" s="75">
        <f>D335+E335</f>
        <v>0</v>
      </c>
    </row>
    <row r="336" spans="1:6" ht="25.5">
      <c r="A336" s="26" t="s">
        <v>916</v>
      </c>
      <c r="B336" s="238">
        <v>4290008020</v>
      </c>
      <c r="C336" s="232">
        <v>500</v>
      </c>
      <c r="D336" s="75">
        <v>600000</v>
      </c>
      <c r="E336" s="145"/>
      <c r="F336" s="75">
        <f>D336+E336</f>
        <v>600000</v>
      </c>
    </row>
    <row r="337" spans="1:6" ht="38.25">
      <c r="A337" s="26" t="s">
        <v>899</v>
      </c>
      <c r="B337" s="233">
        <v>4290008150</v>
      </c>
      <c r="C337" s="232">
        <v>500</v>
      </c>
      <c r="D337" s="75">
        <v>1797726.15</v>
      </c>
      <c r="E337" s="145">
        <v>55900</v>
      </c>
      <c r="F337" s="75">
        <f>D337+E337</f>
        <v>1853626.15</v>
      </c>
    </row>
    <row r="338" spans="1:6" ht="37.5" customHeight="1">
      <c r="A338" s="61" t="s">
        <v>15</v>
      </c>
      <c r="B338" s="49">
        <v>4300000000</v>
      </c>
      <c r="C338" s="116"/>
      <c r="D338" s="74">
        <f>D339</f>
        <v>421326</v>
      </c>
      <c r="E338" s="74">
        <f>E339</f>
        <v>0</v>
      </c>
      <c r="F338" s="74">
        <f>F339</f>
        <v>421326</v>
      </c>
    </row>
    <row r="339" spans="1:6" ht="15">
      <c r="A339" s="37" t="s">
        <v>14</v>
      </c>
      <c r="B339" s="25">
        <v>4390000000</v>
      </c>
      <c r="C339" s="116"/>
      <c r="D339" s="75">
        <f>D340+D341+D342</f>
        <v>421326</v>
      </c>
      <c r="E339" s="75">
        <f>E340+E341+E342</f>
        <v>0</v>
      </c>
      <c r="F339" s="75">
        <f>F340+F341+F342</f>
        <v>421326</v>
      </c>
    </row>
    <row r="340" spans="1:6" ht="39" customHeight="1">
      <c r="A340" s="26" t="s">
        <v>144</v>
      </c>
      <c r="B340" s="25">
        <v>4390080350</v>
      </c>
      <c r="C340" s="116">
        <v>200</v>
      </c>
      <c r="D340" s="75">
        <v>6189</v>
      </c>
      <c r="E340" s="145"/>
      <c r="F340" s="75">
        <f>D340+E340</f>
        <v>6189</v>
      </c>
    </row>
    <row r="341" spans="1:6" ht="51">
      <c r="A341" s="45" t="s">
        <v>743</v>
      </c>
      <c r="B341" s="25">
        <v>4390080370</v>
      </c>
      <c r="C341" s="116">
        <v>200</v>
      </c>
      <c r="D341" s="75">
        <v>187000</v>
      </c>
      <c r="E341" s="145"/>
      <c r="F341" s="75">
        <f>D341+E341</f>
        <v>187000</v>
      </c>
    </row>
    <row r="342" spans="1:6" ht="81.75" customHeight="1">
      <c r="A342" s="45" t="s">
        <v>370</v>
      </c>
      <c r="B342" s="25">
        <v>4390082400</v>
      </c>
      <c r="C342" s="143">
        <v>200</v>
      </c>
      <c r="D342" s="75">
        <v>228137</v>
      </c>
      <c r="E342" s="145"/>
      <c r="F342" s="75">
        <f>D342+E342</f>
        <v>228137</v>
      </c>
    </row>
    <row r="343" spans="1:6" ht="38.25" customHeight="1">
      <c r="A343" s="151" t="s">
        <v>758</v>
      </c>
      <c r="B343" s="49">
        <v>4400000000</v>
      </c>
      <c r="C343" s="40"/>
      <c r="D343" s="74">
        <f aca="true" t="shared" si="23" ref="D343:F344">D344</f>
        <v>11045.41</v>
      </c>
      <c r="E343" s="74">
        <f t="shared" si="23"/>
        <v>0</v>
      </c>
      <c r="F343" s="74">
        <f t="shared" si="23"/>
        <v>11045.41</v>
      </c>
    </row>
    <row r="344" spans="1:6" ht="15">
      <c r="A344" s="58" t="s">
        <v>14</v>
      </c>
      <c r="B344" s="25">
        <v>4490000000</v>
      </c>
      <c r="C344" s="40"/>
      <c r="D344" s="75">
        <f t="shared" si="23"/>
        <v>11045.41</v>
      </c>
      <c r="E344" s="75">
        <f t="shared" si="23"/>
        <v>0</v>
      </c>
      <c r="F344" s="75">
        <f t="shared" si="23"/>
        <v>11045.41</v>
      </c>
    </row>
    <row r="345" spans="1:6" ht="50.25" customHeight="1">
      <c r="A345" s="39" t="s">
        <v>966</v>
      </c>
      <c r="B345" s="25">
        <v>4490051200</v>
      </c>
      <c r="C345" s="40">
        <v>200</v>
      </c>
      <c r="D345" s="75">
        <v>11045.41</v>
      </c>
      <c r="E345" s="145"/>
      <c r="F345" s="75">
        <f>D345+E345</f>
        <v>11045.41</v>
      </c>
    </row>
    <row r="346" spans="1:6" ht="15.75" customHeight="1">
      <c r="A346" s="48" t="s">
        <v>16</v>
      </c>
      <c r="B346" s="63"/>
      <c r="C346" s="116"/>
      <c r="D346" s="74">
        <f>D19+D119+D150+D160+D166+D176+D183+D200+D248+D259+D271+D278+D298</f>
        <v>310015581.8</v>
      </c>
      <c r="E346" s="74">
        <f>E19+E119+E150+E160+E166+E176+E183+E200+E248+E259+E271+E278+E298</f>
        <v>5085539.22</v>
      </c>
      <c r="F346" s="74">
        <f>F19+F119+F150+F160+F166+F176+F183+F200+F248+F259+F271+F278+F298</f>
        <v>315101121.02</v>
      </c>
    </row>
  </sheetData>
  <sheetProtection/>
  <mergeCells count="27">
    <mergeCell ref="A6:F6"/>
    <mergeCell ref="A16:F16"/>
    <mergeCell ref="A12:F12"/>
    <mergeCell ref="A13:F13"/>
    <mergeCell ref="A14:F14"/>
    <mergeCell ref="A15:F15"/>
    <mergeCell ref="B9:F9"/>
    <mergeCell ref="A10:F10"/>
    <mergeCell ref="A1:F1"/>
    <mergeCell ref="A2:F2"/>
    <mergeCell ref="B3:F3"/>
    <mergeCell ref="B4:F4"/>
    <mergeCell ref="A5:F5"/>
    <mergeCell ref="A17:A18"/>
    <mergeCell ref="B17:B18"/>
    <mergeCell ref="C17:C18"/>
    <mergeCell ref="A7:F7"/>
    <mergeCell ref="B8:F8"/>
    <mergeCell ref="D17:D18"/>
    <mergeCell ref="E17:E18"/>
    <mergeCell ref="F17:F18"/>
    <mergeCell ref="F42:F43"/>
    <mergeCell ref="E42:E43"/>
    <mergeCell ref="A42:A43"/>
    <mergeCell ref="B42:B43"/>
    <mergeCell ref="C42:C43"/>
    <mergeCell ref="D42:D43"/>
  </mergeCells>
  <printOptions/>
  <pageMargins left="0.74" right="0.5905511811023623" top="0.7480314960629921" bottom="0.7480314960629921" header="0.31496062992125984" footer="0.31496062992125984"/>
  <pageSetup fitToHeight="12" horizontalDpi="600" verticalDpi="600" orientation="portrait" paperSize="9" scale="66" r:id="rId1"/>
  <rowBreaks count="6" manualBreakCount="6">
    <brk id="40" max="5" man="1"/>
    <brk id="197" max="5" man="1"/>
    <brk id="228" max="5" man="1"/>
    <brk id="265" max="5" man="1"/>
    <brk id="299" max="5" man="1"/>
    <brk id="32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zoomScalePageLayoutView="0" workbookViewId="0" topLeftCell="A27">
      <selection activeCell="B60" sqref="B60"/>
    </sheetView>
  </sheetViews>
  <sheetFormatPr defaultColWidth="9.140625" defaultRowHeight="15"/>
  <cols>
    <col min="1" max="1" width="8.57421875" style="0" customWidth="1"/>
    <col min="2" max="2" width="54.140625" style="0" customWidth="1"/>
    <col min="3" max="3" width="15.140625" style="0" customWidth="1"/>
    <col min="4" max="4" width="13.7109375" style="0" customWidth="1"/>
    <col min="5" max="5" width="16.57421875" style="0" customWidth="1"/>
  </cols>
  <sheetData>
    <row r="1" spans="2:5" ht="15.75">
      <c r="B1" s="317" t="s">
        <v>284</v>
      </c>
      <c r="C1" s="317"/>
      <c r="D1" s="317"/>
      <c r="E1" s="317"/>
    </row>
    <row r="2" spans="2:5" ht="15.75">
      <c r="B2" s="317" t="s">
        <v>0</v>
      </c>
      <c r="C2" s="317"/>
      <c r="D2" s="317"/>
      <c r="E2" s="317"/>
    </row>
    <row r="3" spans="2:5" ht="15.75">
      <c r="B3" s="317" t="s">
        <v>1</v>
      </c>
      <c r="C3" s="317"/>
      <c r="D3" s="317"/>
      <c r="E3" s="317"/>
    </row>
    <row r="4" spans="2:5" ht="15.75">
      <c r="B4" s="317" t="s">
        <v>2</v>
      </c>
      <c r="C4" s="317"/>
      <c r="D4" s="317"/>
      <c r="E4" s="317"/>
    </row>
    <row r="5" spans="2:5" ht="15.75">
      <c r="B5" s="317" t="s">
        <v>1004</v>
      </c>
      <c r="C5" s="317"/>
      <c r="D5" s="317"/>
      <c r="E5" s="317"/>
    </row>
    <row r="6" spans="2:5" ht="15.75">
      <c r="B6" s="317" t="s">
        <v>115</v>
      </c>
      <c r="C6" s="317"/>
      <c r="D6" s="317"/>
      <c r="E6" s="317"/>
    </row>
    <row r="7" spans="2:5" ht="15.75">
      <c r="B7" s="317" t="s">
        <v>0</v>
      </c>
      <c r="C7" s="317"/>
      <c r="D7" s="317"/>
      <c r="E7" s="317"/>
    </row>
    <row r="8" spans="2:5" ht="15.75">
      <c r="B8" s="317" t="s">
        <v>1</v>
      </c>
      <c r="C8" s="317"/>
      <c r="D8" s="317"/>
      <c r="E8" s="317"/>
    </row>
    <row r="9" spans="2:5" ht="15.75">
      <c r="B9" s="317" t="s">
        <v>2</v>
      </c>
      <c r="C9" s="317"/>
      <c r="D9" s="317"/>
      <c r="E9" s="317"/>
    </row>
    <row r="10" spans="1:5" ht="18.75">
      <c r="A10" s="2"/>
      <c r="B10" s="317" t="s">
        <v>812</v>
      </c>
      <c r="C10" s="317"/>
      <c r="D10" s="317"/>
      <c r="E10" s="317"/>
    </row>
    <row r="11" spans="1:2" ht="9" customHeight="1">
      <c r="A11" s="2"/>
      <c r="B11" s="35"/>
    </row>
    <row r="12" spans="1:5" ht="15" customHeight="1">
      <c r="A12" s="318" t="s">
        <v>21</v>
      </c>
      <c r="B12" s="318"/>
      <c r="C12" s="318"/>
      <c r="D12" s="318"/>
      <c r="E12" s="318"/>
    </row>
    <row r="13" spans="1:5" ht="31.5" customHeight="1">
      <c r="A13" s="318" t="s">
        <v>692</v>
      </c>
      <c r="B13" s="318"/>
      <c r="C13" s="318"/>
      <c r="D13" s="318"/>
      <c r="E13" s="318"/>
    </row>
    <row r="14" spans="1:5" ht="17.25" customHeight="1">
      <c r="A14" s="372" t="s">
        <v>294</v>
      </c>
      <c r="B14" s="372"/>
      <c r="C14" s="372"/>
      <c r="D14" s="372"/>
      <c r="E14" s="372"/>
    </row>
    <row r="15" spans="1:5" ht="54" customHeight="1">
      <c r="A15" s="13"/>
      <c r="B15" s="9" t="s">
        <v>3</v>
      </c>
      <c r="C15" s="129" t="s">
        <v>672</v>
      </c>
      <c r="D15" s="182" t="s">
        <v>825</v>
      </c>
      <c r="E15" s="182" t="s">
        <v>672</v>
      </c>
    </row>
    <row r="16" spans="1:5" ht="15">
      <c r="A16" s="12" t="s">
        <v>40</v>
      </c>
      <c r="B16" s="8" t="s">
        <v>22</v>
      </c>
      <c r="C16" s="73">
        <f>C17+C18+C20+C21+C22+C23+C24</f>
        <v>32498282.57</v>
      </c>
      <c r="D16" s="189">
        <f>D17+D18+D20+D21+D22+D23+D24</f>
        <v>-261000</v>
      </c>
      <c r="E16" s="189">
        <f>E17+E18+E20+E21+E22+E23+E24</f>
        <v>32237282.57</v>
      </c>
    </row>
    <row r="17" spans="1:5" s="4" customFormat="1" ht="27.75" customHeight="1">
      <c r="A17" s="11" t="s">
        <v>75</v>
      </c>
      <c r="B17" s="15" t="s">
        <v>76</v>
      </c>
      <c r="C17" s="79">
        <v>2497804</v>
      </c>
      <c r="D17" s="79"/>
      <c r="E17" s="79">
        <f>C17+D17</f>
        <v>2497804</v>
      </c>
    </row>
    <row r="18" spans="1:5" ht="29.25" customHeight="1">
      <c r="A18" s="371" t="s">
        <v>41</v>
      </c>
      <c r="B18" s="373" t="s">
        <v>170</v>
      </c>
      <c r="C18" s="79">
        <v>778163</v>
      </c>
      <c r="D18" s="79"/>
      <c r="E18" s="79">
        <f aca="true" t="shared" si="0" ref="E18:E24">C18+D18</f>
        <v>778163</v>
      </c>
    </row>
    <row r="19" spans="1:5" ht="15" customHeight="1" hidden="1">
      <c r="A19" s="371"/>
      <c r="B19" s="373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171</v>
      </c>
      <c r="C20" s="80">
        <v>19792922.48</v>
      </c>
      <c r="D20" s="79"/>
      <c r="E20" s="79">
        <f t="shared" si="0"/>
        <v>19792922.48</v>
      </c>
    </row>
    <row r="21" spans="1:5" ht="1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38.25">
      <c r="A22" s="11" t="s">
        <v>43</v>
      </c>
      <c r="B22" s="15" t="s">
        <v>23</v>
      </c>
      <c r="C22" s="79">
        <v>4707308</v>
      </c>
      <c r="D22" s="79"/>
      <c r="E22" s="79">
        <f t="shared" si="0"/>
        <v>4707308</v>
      </c>
    </row>
    <row r="23" spans="1:5" ht="15">
      <c r="A23" s="11" t="s">
        <v>44</v>
      </c>
      <c r="B23" s="10" t="s">
        <v>24</v>
      </c>
      <c r="C23" s="75">
        <v>190197.68</v>
      </c>
      <c r="D23" s="79"/>
      <c r="E23" s="79">
        <f t="shared" si="0"/>
        <v>190197.68</v>
      </c>
    </row>
    <row r="24" spans="1:5" ht="15">
      <c r="A24" s="11" t="s">
        <v>45</v>
      </c>
      <c r="B24" s="10" t="s">
        <v>25</v>
      </c>
      <c r="C24" s="78">
        <v>4520842</v>
      </c>
      <c r="D24" s="79">
        <v>-261000</v>
      </c>
      <c r="E24" s="79">
        <f t="shared" si="0"/>
        <v>4259842</v>
      </c>
    </row>
    <row r="25" spans="1:5" ht="16.5" customHeight="1">
      <c r="A25" s="368" t="s">
        <v>46</v>
      </c>
      <c r="B25" s="369" t="s">
        <v>26</v>
      </c>
      <c r="C25" s="370">
        <f>C27</f>
        <v>9384800</v>
      </c>
      <c r="D25" s="370">
        <f>D27</f>
        <v>393923.13</v>
      </c>
      <c r="E25" s="370">
        <f>E27</f>
        <v>9778723.13</v>
      </c>
    </row>
    <row r="26" spans="1:5" ht="15" customHeight="1" hidden="1">
      <c r="A26" s="368"/>
      <c r="B26" s="369"/>
      <c r="C26" s="370"/>
      <c r="D26" s="370"/>
      <c r="E26" s="370"/>
    </row>
    <row r="27" spans="1:5" ht="15">
      <c r="A27" s="374" t="s">
        <v>744</v>
      </c>
      <c r="B27" s="373" t="s">
        <v>745</v>
      </c>
      <c r="C27" s="376">
        <v>9384800</v>
      </c>
      <c r="D27" s="376">
        <v>393923.13</v>
      </c>
      <c r="E27" s="376">
        <f>C27+D27</f>
        <v>9778723.13</v>
      </c>
    </row>
    <row r="28" spans="1:5" ht="15">
      <c r="A28" s="375"/>
      <c r="B28" s="373"/>
      <c r="C28" s="377"/>
      <c r="D28" s="377"/>
      <c r="E28" s="377"/>
    </row>
    <row r="29" spans="1:5" ht="14.25" customHeight="1">
      <c r="A29" s="12" t="s">
        <v>47</v>
      </c>
      <c r="B29" s="8" t="s">
        <v>27</v>
      </c>
      <c r="C29" s="73">
        <f>C30+C31+C32</f>
        <v>36896366.41</v>
      </c>
      <c r="D29" s="189">
        <f>D30+D31+D32</f>
        <v>0</v>
      </c>
      <c r="E29" s="189">
        <f>E30+E31+E32</f>
        <v>36896366.41</v>
      </c>
    </row>
    <row r="30" spans="1:5" ht="15">
      <c r="A30" s="11" t="s">
        <v>48</v>
      </c>
      <c r="B30" s="10" t="s">
        <v>28</v>
      </c>
      <c r="C30" s="78">
        <v>415137</v>
      </c>
      <c r="D30" s="79"/>
      <c r="E30" s="78">
        <f>C30+D30</f>
        <v>415137</v>
      </c>
    </row>
    <row r="31" spans="1:5" ht="15">
      <c r="A31" s="11" t="s">
        <v>49</v>
      </c>
      <c r="B31" s="10" t="s">
        <v>29</v>
      </c>
      <c r="C31" s="78">
        <v>34778229.41</v>
      </c>
      <c r="D31" s="79"/>
      <c r="E31" s="78">
        <f>C31+D31</f>
        <v>34778229.41</v>
      </c>
    </row>
    <row r="32" spans="1:5" ht="15">
      <c r="A32" s="11" t="s">
        <v>50</v>
      </c>
      <c r="B32" s="10" t="s">
        <v>30</v>
      </c>
      <c r="C32" s="78">
        <v>1703000</v>
      </c>
      <c r="D32" s="79"/>
      <c r="E32" s="78">
        <f>C32+D32</f>
        <v>1703000</v>
      </c>
    </row>
    <row r="33" spans="1:5" ht="15">
      <c r="A33" s="17" t="s">
        <v>173</v>
      </c>
      <c r="B33" s="14" t="s">
        <v>172</v>
      </c>
      <c r="C33" s="73">
        <f>C34+C35+C36</f>
        <v>48173004.300000004</v>
      </c>
      <c r="D33" s="189">
        <f>D34+D35+D36</f>
        <v>3555900</v>
      </c>
      <c r="E33" s="189">
        <f>E34+E35+E36</f>
        <v>51728904.300000004</v>
      </c>
    </row>
    <row r="34" spans="1:5" ht="15">
      <c r="A34" s="18" t="s">
        <v>168</v>
      </c>
      <c r="B34" s="15" t="s">
        <v>174</v>
      </c>
      <c r="C34" s="81">
        <v>2320100</v>
      </c>
      <c r="D34" s="79"/>
      <c r="E34" s="81">
        <f>C34+D34</f>
        <v>2320100</v>
      </c>
    </row>
    <row r="35" spans="1:5" ht="15">
      <c r="A35" s="18" t="s">
        <v>167</v>
      </c>
      <c r="B35" s="15" t="s">
        <v>175</v>
      </c>
      <c r="C35" s="78">
        <v>43546289.6</v>
      </c>
      <c r="D35" s="79">
        <v>3500000</v>
      </c>
      <c r="E35" s="81">
        <f>C35+D35</f>
        <v>47046289.6</v>
      </c>
    </row>
    <row r="36" spans="1:5" ht="15">
      <c r="A36" s="18" t="s">
        <v>169</v>
      </c>
      <c r="B36" s="15" t="s">
        <v>176</v>
      </c>
      <c r="C36" s="78">
        <v>2306614.7</v>
      </c>
      <c r="D36" s="79">
        <v>55900</v>
      </c>
      <c r="E36" s="81">
        <f>C36+D36</f>
        <v>2362514.7</v>
      </c>
    </row>
    <row r="37" spans="1:5" ht="15">
      <c r="A37" s="12" t="s">
        <v>51</v>
      </c>
      <c r="B37" s="7" t="s">
        <v>69</v>
      </c>
      <c r="C37" s="73">
        <f>C38+C39+C41+C42+C40</f>
        <v>163890275.3</v>
      </c>
      <c r="D37" s="189">
        <f>D38+D39+D41+D42+D40</f>
        <v>1327089.69</v>
      </c>
      <c r="E37" s="189">
        <f>E38+E39+E41+E42+E40</f>
        <v>165217364.99</v>
      </c>
    </row>
    <row r="38" spans="1:5" ht="15">
      <c r="A38" s="11" t="s">
        <v>52</v>
      </c>
      <c r="B38" s="6" t="s">
        <v>31</v>
      </c>
      <c r="C38" s="78">
        <v>22857999.19</v>
      </c>
      <c r="D38" s="79">
        <v>280753.65</v>
      </c>
      <c r="E38" s="78">
        <f>C38+D38</f>
        <v>23138752.84</v>
      </c>
    </row>
    <row r="39" spans="1:5" ht="15">
      <c r="A39" s="11" t="s">
        <v>53</v>
      </c>
      <c r="B39" s="6" t="s">
        <v>32</v>
      </c>
      <c r="C39" s="78">
        <v>118379830.58</v>
      </c>
      <c r="D39" s="79">
        <v>752006.25</v>
      </c>
      <c r="E39" s="78">
        <f>C39+D39</f>
        <v>119131836.83</v>
      </c>
    </row>
    <row r="40" spans="1:5" ht="15">
      <c r="A40" s="22" t="s">
        <v>180</v>
      </c>
      <c r="B40" s="21" t="s">
        <v>181</v>
      </c>
      <c r="C40" s="78">
        <v>8132818.33</v>
      </c>
      <c r="D40" s="79">
        <v>285468.25</v>
      </c>
      <c r="E40" s="78">
        <f>C40+D40</f>
        <v>8418286.58</v>
      </c>
    </row>
    <row r="41" spans="1:5" ht="15">
      <c r="A41" s="11" t="s">
        <v>54</v>
      </c>
      <c r="B41" s="6" t="s">
        <v>153</v>
      </c>
      <c r="C41" s="78">
        <v>1095160</v>
      </c>
      <c r="D41" s="79"/>
      <c r="E41" s="78">
        <f>C41+D41</f>
        <v>1095160</v>
      </c>
    </row>
    <row r="42" spans="1:5" ht="15">
      <c r="A42" s="11" t="s">
        <v>55</v>
      </c>
      <c r="B42" s="6" t="s">
        <v>33</v>
      </c>
      <c r="C42" s="78">
        <v>13424467.2</v>
      </c>
      <c r="D42" s="79">
        <v>8861.54</v>
      </c>
      <c r="E42" s="78">
        <f>C42+D42</f>
        <v>13433328.739999998</v>
      </c>
    </row>
    <row r="43" spans="1:5" ht="15">
      <c r="A43" s="12" t="s">
        <v>56</v>
      </c>
      <c r="B43" s="7" t="s">
        <v>126</v>
      </c>
      <c r="C43" s="73">
        <f>C44+C45</f>
        <v>13706267.45</v>
      </c>
      <c r="D43" s="189">
        <f>D44+D45</f>
        <v>69626.4</v>
      </c>
      <c r="E43" s="189">
        <f>E44+E45</f>
        <v>13775893.85</v>
      </c>
    </row>
    <row r="44" spans="1:5" ht="15">
      <c r="A44" s="11" t="s">
        <v>57</v>
      </c>
      <c r="B44" s="6" t="s">
        <v>34</v>
      </c>
      <c r="C44" s="78">
        <v>11352088.45</v>
      </c>
      <c r="D44" s="79">
        <v>69626.4</v>
      </c>
      <c r="E44" s="78">
        <f>C44+D44</f>
        <v>11421714.85</v>
      </c>
    </row>
    <row r="45" spans="1:5" ht="15">
      <c r="A45" s="11" t="s">
        <v>124</v>
      </c>
      <c r="B45" s="6" t="s">
        <v>125</v>
      </c>
      <c r="C45" s="78">
        <v>2354179</v>
      </c>
      <c r="D45" s="79"/>
      <c r="E45" s="78">
        <f>C45+D45</f>
        <v>2354179</v>
      </c>
    </row>
    <row r="46" spans="1:5" ht="15">
      <c r="A46" s="12" t="s">
        <v>58</v>
      </c>
      <c r="B46" s="7" t="s">
        <v>35</v>
      </c>
      <c r="C46" s="73">
        <f>C47+C49+C48</f>
        <v>4336585.77</v>
      </c>
      <c r="D46" s="189">
        <f>D47+D49+D48</f>
        <v>0</v>
      </c>
      <c r="E46" s="189">
        <f>E47+E49+E48</f>
        <v>4336585.77</v>
      </c>
    </row>
    <row r="47" spans="1:5" ht="1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 ht="15">
      <c r="A48" s="11" t="s">
        <v>149</v>
      </c>
      <c r="B48" s="6" t="s">
        <v>150</v>
      </c>
      <c r="C48" s="78"/>
      <c r="D48" s="79"/>
      <c r="E48" s="78">
        <f>C48+D48</f>
        <v>0</v>
      </c>
    </row>
    <row r="49" spans="1:5" ht="15">
      <c r="A49" s="11" t="s">
        <v>60</v>
      </c>
      <c r="B49" s="6" t="s">
        <v>37</v>
      </c>
      <c r="C49" s="78">
        <v>2820185.77</v>
      </c>
      <c r="D49" s="79"/>
      <c r="E49" s="78">
        <f>C49+D49</f>
        <v>2820185.77</v>
      </c>
    </row>
    <row r="50" spans="1:5" ht="15">
      <c r="A50" s="12" t="s">
        <v>61</v>
      </c>
      <c r="B50" s="7" t="s">
        <v>38</v>
      </c>
      <c r="C50" s="82">
        <f>C51+C52</f>
        <v>1130000</v>
      </c>
      <c r="D50" s="199">
        <f>D51+D52</f>
        <v>0</v>
      </c>
      <c r="E50" s="82">
        <f>E51+E52</f>
        <v>1130000</v>
      </c>
    </row>
    <row r="51" spans="1:5" ht="15">
      <c r="A51" s="64" t="s">
        <v>311</v>
      </c>
      <c r="B51" s="65" t="s">
        <v>313</v>
      </c>
      <c r="C51" s="78">
        <v>330000</v>
      </c>
      <c r="D51" s="79"/>
      <c r="E51" s="78">
        <f>C51+D51</f>
        <v>330000</v>
      </c>
    </row>
    <row r="52" spans="1:5" ht="15">
      <c r="A52" s="72" t="s">
        <v>368</v>
      </c>
      <c r="B52" s="66" t="s">
        <v>369</v>
      </c>
      <c r="C52" s="78">
        <v>800000</v>
      </c>
      <c r="D52" s="79"/>
      <c r="E52" s="78">
        <f>C52+D52</f>
        <v>800000</v>
      </c>
    </row>
    <row r="53" spans="1:5" ht="21.75" customHeight="1">
      <c r="A53" s="12"/>
      <c r="B53" s="7" t="s">
        <v>39</v>
      </c>
      <c r="C53" s="246">
        <f>C16+C25+C29+C37+C43+C46+C50+C33</f>
        <v>310015581.8</v>
      </c>
      <c r="D53" s="246">
        <f>D16+D25+D29+D37+D43+D46+D50+D33</f>
        <v>5085539.22</v>
      </c>
      <c r="E53" s="246">
        <f>E16+E25+E29+E37+E43+E46+E50+E33</f>
        <v>315101121.02000004</v>
      </c>
    </row>
    <row r="55" ht="15">
      <c r="B55" s="16"/>
    </row>
    <row r="56" ht="51.75" customHeight="1">
      <c r="B56" s="19"/>
    </row>
  </sheetData>
  <sheetProtection/>
  <mergeCells count="25">
    <mergeCell ref="B27:B28"/>
    <mergeCell ref="E25:E26"/>
    <mergeCell ref="D25:D26"/>
    <mergeCell ref="B18:B19"/>
    <mergeCell ref="B8:E8"/>
    <mergeCell ref="A13:E13"/>
    <mergeCell ref="A27:A28"/>
    <mergeCell ref="C27:C28"/>
    <mergeCell ref="D27:D28"/>
    <mergeCell ref="E27:E28"/>
    <mergeCell ref="B1:E1"/>
    <mergeCell ref="B2:E2"/>
    <mergeCell ref="B3:E3"/>
    <mergeCell ref="B4:E4"/>
    <mergeCell ref="B5:E5"/>
    <mergeCell ref="B6:E6"/>
    <mergeCell ref="B7:E7"/>
    <mergeCell ref="A25:A26"/>
    <mergeCell ref="B25:B26"/>
    <mergeCell ref="C25:C26"/>
    <mergeCell ref="A18:A19"/>
    <mergeCell ref="B9:E9"/>
    <mergeCell ref="B10:E10"/>
    <mergeCell ref="A14:E14"/>
    <mergeCell ref="A12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view="pageBreakPreview" zoomScale="115" zoomScaleSheetLayoutView="115" zoomScalePageLayoutView="0" workbookViewId="0" topLeftCell="A235">
      <selection activeCell="G84" sqref="G84"/>
    </sheetView>
  </sheetViews>
  <sheetFormatPr defaultColWidth="9.140625" defaultRowHeight="15"/>
  <cols>
    <col min="1" max="1" width="60.28125" style="84" customWidth="1"/>
    <col min="2" max="2" width="4.00390625" style="84" customWidth="1"/>
    <col min="3" max="3" width="4.8515625" style="84" customWidth="1"/>
    <col min="4" max="4" width="10.421875" style="84" customWidth="1"/>
    <col min="5" max="5" width="4.28125" style="84" customWidth="1"/>
    <col min="6" max="6" width="14.7109375" style="84" customWidth="1"/>
    <col min="7" max="7" width="14.00390625" style="84" customWidth="1"/>
    <col min="8" max="8" width="15.28125" style="84" customWidth="1"/>
    <col min="9" max="16384" width="9.140625" style="84" customWidth="1"/>
  </cols>
  <sheetData>
    <row r="1" spans="4:8" ht="15.75">
      <c r="D1" s="364" t="s">
        <v>250</v>
      </c>
      <c r="E1" s="364"/>
      <c r="F1" s="364"/>
      <c r="G1" s="364"/>
      <c r="H1" s="364"/>
    </row>
    <row r="2" spans="4:8" ht="15.75">
      <c r="D2" s="364" t="s">
        <v>0</v>
      </c>
      <c r="E2" s="364"/>
      <c r="F2" s="364"/>
      <c r="G2" s="364"/>
      <c r="H2" s="364"/>
    </row>
    <row r="3" spans="4:8" ht="15.75">
      <c r="D3" s="364" t="s">
        <v>1</v>
      </c>
      <c r="E3" s="364"/>
      <c r="F3" s="364"/>
      <c r="G3" s="364"/>
      <c r="H3" s="364"/>
    </row>
    <row r="4" spans="4:8" ht="15.75">
      <c r="D4" s="364" t="s">
        <v>2</v>
      </c>
      <c r="E4" s="364"/>
      <c r="F4" s="364"/>
      <c r="G4" s="364"/>
      <c r="H4" s="364"/>
    </row>
    <row r="5" spans="3:8" ht="15.75">
      <c r="C5" s="364" t="s">
        <v>1004</v>
      </c>
      <c r="D5" s="364"/>
      <c r="E5" s="364"/>
      <c r="F5" s="364"/>
      <c r="G5" s="364"/>
      <c r="H5" s="364"/>
    </row>
    <row r="6" spans="4:8" ht="15.75" customHeight="1">
      <c r="D6" s="364" t="s">
        <v>152</v>
      </c>
      <c r="E6" s="364"/>
      <c r="F6" s="364"/>
      <c r="G6" s="364"/>
      <c r="H6" s="364"/>
    </row>
    <row r="7" spans="4:8" ht="15.75" customHeight="1">
      <c r="D7" s="364" t="s">
        <v>0</v>
      </c>
      <c r="E7" s="364"/>
      <c r="F7" s="364"/>
      <c r="G7" s="364"/>
      <c r="H7" s="364"/>
    </row>
    <row r="8" spans="4:8" ht="15.75" customHeight="1">
      <c r="D8" s="364" t="s">
        <v>1</v>
      </c>
      <c r="E8" s="364"/>
      <c r="F8" s="364"/>
      <c r="G8" s="364"/>
      <c r="H8" s="364"/>
    </row>
    <row r="9" spans="1:8" ht="16.5" customHeight="1">
      <c r="A9" s="167"/>
      <c r="D9" s="364" t="s">
        <v>2</v>
      </c>
      <c r="E9" s="364"/>
      <c r="F9" s="364"/>
      <c r="G9" s="364"/>
      <c r="H9" s="364"/>
    </row>
    <row r="10" spans="1:8" ht="17.25" customHeight="1">
      <c r="A10" s="167"/>
      <c r="C10" s="364" t="s">
        <v>812</v>
      </c>
      <c r="D10" s="364"/>
      <c r="E10" s="364"/>
      <c r="F10" s="364"/>
      <c r="G10" s="364"/>
      <c r="H10" s="364"/>
    </row>
    <row r="11" ht="18.75">
      <c r="A11" s="167"/>
    </row>
    <row r="12" spans="1:8" ht="15" customHeight="1">
      <c r="A12" s="383" t="s">
        <v>68</v>
      </c>
      <c r="B12" s="383"/>
      <c r="C12" s="383"/>
      <c r="D12" s="383"/>
      <c r="E12" s="383"/>
      <c r="F12" s="383"/>
      <c r="G12" s="383"/>
      <c r="H12" s="383"/>
    </row>
    <row r="13" spans="1:8" ht="15" customHeight="1">
      <c r="A13" s="383" t="s">
        <v>693</v>
      </c>
      <c r="B13" s="383"/>
      <c r="C13" s="383"/>
      <c r="D13" s="383"/>
      <c r="E13" s="383"/>
      <c r="F13" s="383"/>
      <c r="G13" s="383"/>
      <c r="H13" s="383"/>
    </row>
    <row r="14" ht="15.75">
      <c r="A14" s="168"/>
    </row>
    <row r="15" spans="1:8" ht="23.25" customHeight="1">
      <c r="A15" s="83"/>
      <c r="E15" s="385" t="s">
        <v>294</v>
      </c>
      <c r="F15" s="385"/>
      <c r="G15" s="385"/>
      <c r="H15" s="385"/>
    </row>
    <row r="16" spans="1:8" ht="63.75" customHeight="1">
      <c r="A16" s="384"/>
      <c r="B16" s="378" t="s">
        <v>71</v>
      </c>
      <c r="C16" s="378" t="s">
        <v>62</v>
      </c>
      <c r="D16" s="382" t="s">
        <v>10</v>
      </c>
      <c r="E16" s="382" t="s">
        <v>63</v>
      </c>
      <c r="F16" s="382" t="s">
        <v>694</v>
      </c>
      <c r="G16" s="379" t="s">
        <v>825</v>
      </c>
      <c r="H16" s="382" t="s">
        <v>694</v>
      </c>
    </row>
    <row r="17" spans="1:8" ht="33" customHeight="1">
      <c r="A17" s="384"/>
      <c r="B17" s="378"/>
      <c r="C17" s="378"/>
      <c r="D17" s="382"/>
      <c r="E17" s="382"/>
      <c r="F17" s="382"/>
      <c r="G17" s="380"/>
      <c r="H17" s="382"/>
    </row>
    <row r="18" spans="1:8" ht="35.25" customHeight="1">
      <c r="A18" s="384"/>
      <c r="B18" s="378"/>
      <c r="C18" s="378"/>
      <c r="D18" s="382"/>
      <c r="E18" s="382"/>
      <c r="F18" s="382"/>
      <c r="G18" s="381"/>
      <c r="H18" s="382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F20+F22+F23+F24+F25+F26+F27+F28+F29+F30+F31+F32+F33+F34+F35+F36+F37+F38+F39+F40+F43+F44+F45+F46+F47+F48+F49+F51+F52+F53+F54+F55+F56+F57+F58+F59+F60+F61+F62+F63+F64+F66+F67+F68+F69+F72+F70+F50+F65+F41+F71+F42+F21+F73</f>
        <v>83774602.06</v>
      </c>
      <c r="G19" s="74">
        <f>G20+G22+G23+G24+G25+G26+G27+G28+G29+G30+G31+G32+G33+G34+G35+G36+G37+G38+G39+G40+G43+G44+G45+G46+G47+G48+G49+G51+G52+G53+G54+G55+G56+G57+G58+G59+G60+G61+G62+G63+G64+G66+G67+G68+G69+G72+G70+G50+G65+G41+G71+G42+G21+G73</f>
        <v>1363500.4</v>
      </c>
      <c r="H19" s="74">
        <f>H20+H22+H23+H24+H25+H26+H27+H28+H29+H30+H31+H32+H33+H34+H35+H36+H37+H38+H39+H40+H43+H44+H45+H46+H47+H48+H49+H51+H52+H53+H54+H55+H56+H57+H58+H59+H60+H61+H62+H63+H64+H66+H67+H68+H69+H72+H70+H50+H65+H41+H71+H42+H21+H73</f>
        <v>85138102.46000001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3.75">
      <c r="A21" s="26" t="s">
        <v>969</v>
      </c>
      <c r="B21" s="292" t="s">
        <v>66</v>
      </c>
      <c r="C21" s="292" t="s">
        <v>75</v>
      </c>
      <c r="D21" s="294">
        <v>4290055490</v>
      </c>
      <c r="E21" s="293">
        <v>100</v>
      </c>
      <c r="F21" s="75">
        <v>911400</v>
      </c>
      <c r="G21" s="145"/>
      <c r="H21" s="75">
        <f aca="true" t="shared" si="0" ref="H21:H73">F21+G21</f>
        <v>911400</v>
      </c>
    </row>
    <row r="22" spans="1:8" ht="66.75" customHeight="1">
      <c r="A22" s="39" t="s">
        <v>666</v>
      </c>
      <c r="B22" s="160" t="s">
        <v>66</v>
      </c>
      <c r="C22" s="160" t="s">
        <v>42</v>
      </c>
      <c r="D22" s="160" t="s">
        <v>662</v>
      </c>
      <c r="E22" s="162">
        <v>100</v>
      </c>
      <c r="F22" s="75">
        <v>426644.12</v>
      </c>
      <c r="G22" s="145"/>
      <c r="H22" s="75">
        <f t="shared" si="0"/>
        <v>426644.12</v>
      </c>
    </row>
    <row r="23" spans="1:8" ht="51.75" customHeight="1">
      <c r="A23" s="39" t="s">
        <v>667</v>
      </c>
      <c r="B23" s="160" t="s">
        <v>66</v>
      </c>
      <c r="C23" s="160" t="s">
        <v>42</v>
      </c>
      <c r="D23" s="160" t="s">
        <v>662</v>
      </c>
      <c r="E23" s="162">
        <v>200</v>
      </c>
      <c r="F23" s="75">
        <v>38349.56</v>
      </c>
      <c r="G23" s="145"/>
      <c r="H23" s="75">
        <f t="shared" si="0"/>
        <v>38349.56</v>
      </c>
    </row>
    <row r="24" spans="1:8" ht="54.75" customHeight="1">
      <c r="A24" s="26" t="s">
        <v>109</v>
      </c>
      <c r="B24" s="160" t="s">
        <v>66</v>
      </c>
      <c r="C24" s="160" t="s">
        <v>42</v>
      </c>
      <c r="D24" s="25">
        <v>4190000280</v>
      </c>
      <c r="E24" s="162">
        <v>100</v>
      </c>
      <c r="F24" s="75">
        <v>18365413</v>
      </c>
      <c r="G24" s="145"/>
      <c r="H24" s="75">
        <f t="shared" si="0"/>
        <v>18365413</v>
      </c>
    </row>
    <row r="25" spans="1:8" ht="38.25">
      <c r="A25" s="26" t="s">
        <v>139</v>
      </c>
      <c r="B25" s="160" t="s">
        <v>66</v>
      </c>
      <c r="C25" s="160" t="s">
        <v>42</v>
      </c>
      <c r="D25" s="25">
        <v>4190000280</v>
      </c>
      <c r="E25" s="162">
        <v>200</v>
      </c>
      <c r="F25" s="75">
        <v>956615.8</v>
      </c>
      <c r="G25" s="145"/>
      <c r="H25" s="75">
        <f t="shared" si="0"/>
        <v>956615.8</v>
      </c>
    </row>
    <row r="26" spans="1:8" ht="28.5" customHeight="1">
      <c r="A26" s="26" t="s">
        <v>110</v>
      </c>
      <c r="B26" s="160" t="s">
        <v>66</v>
      </c>
      <c r="C26" s="160" t="s">
        <v>42</v>
      </c>
      <c r="D26" s="25">
        <v>4190000280</v>
      </c>
      <c r="E26" s="162">
        <v>800</v>
      </c>
      <c r="F26" s="75">
        <v>5900</v>
      </c>
      <c r="G26" s="145"/>
      <c r="H26" s="75">
        <f t="shared" si="0"/>
        <v>5900</v>
      </c>
    </row>
    <row r="27" spans="1:8" ht="54.75" customHeight="1">
      <c r="A27" s="39" t="s">
        <v>967</v>
      </c>
      <c r="B27" s="160" t="s">
        <v>66</v>
      </c>
      <c r="C27" s="160" t="s">
        <v>73</v>
      </c>
      <c r="D27" s="25">
        <v>4490051200</v>
      </c>
      <c r="E27" s="40">
        <v>200</v>
      </c>
      <c r="F27" s="75">
        <v>11045.41</v>
      </c>
      <c r="G27" s="145"/>
      <c r="H27" s="75">
        <f t="shared" si="0"/>
        <v>11045.41</v>
      </c>
    </row>
    <row r="28" spans="1:8" ht="38.25" customHeight="1">
      <c r="A28" s="39" t="s">
        <v>475</v>
      </c>
      <c r="B28" s="160" t="s">
        <v>66</v>
      </c>
      <c r="C28" s="160" t="s">
        <v>45</v>
      </c>
      <c r="D28" s="160" t="s">
        <v>650</v>
      </c>
      <c r="E28" s="40">
        <v>200</v>
      </c>
      <c r="F28" s="75">
        <v>100000</v>
      </c>
      <c r="G28" s="145"/>
      <c r="H28" s="75">
        <f t="shared" si="0"/>
        <v>100000</v>
      </c>
    </row>
    <row r="29" spans="1:8" ht="38.25" customHeight="1">
      <c r="A29" s="26" t="s">
        <v>489</v>
      </c>
      <c r="B29" s="160" t="s">
        <v>66</v>
      </c>
      <c r="C29" s="160" t="s">
        <v>45</v>
      </c>
      <c r="D29" s="146" t="s">
        <v>652</v>
      </c>
      <c r="E29" s="162">
        <v>200</v>
      </c>
      <c r="F29" s="75">
        <v>400000</v>
      </c>
      <c r="G29" s="145"/>
      <c r="H29" s="75">
        <f t="shared" si="0"/>
        <v>400000</v>
      </c>
    </row>
    <row r="30" spans="1:8" ht="39">
      <c r="A30" s="59" t="s">
        <v>490</v>
      </c>
      <c r="B30" s="160" t="s">
        <v>66</v>
      </c>
      <c r="C30" s="160" t="s">
        <v>45</v>
      </c>
      <c r="D30" s="160" t="s">
        <v>653</v>
      </c>
      <c r="E30" s="162">
        <v>200</v>
      </c>
      <c r="F30" s="75">
        <v>50000</v>
      </c>
      <c r="G30" s="145"/>
      <c r="H30" s="75">
        <f t="shared" si="0"/>
        <v>50000</v>
      </c>
    </row>
    <row r="31" spans="1:8" ht="25.5" customHeight="1">
      <c r="A31" s="39" t="s">
        <v>491</v>
      </c>
      <c r="B31" s="160" t="s">
        <v>66</v>
      </c>
      <c r="C31" s="160" t="s">
        <v>45</v>
      </c>
      <c r="D31" s="146" t="s">
        <v>817</v>
      </c>
      <c r="E31" s="162">
        <v>200</v>
      </c>
      <c r="F31" s="75">
        <v>1200000</v>
      </c>
      <c r="G31" s="145"/>
      <c r="H31" s="75">
        <f t="shared" si="0"/>
        <v>1200000</v>
      </c>
    </row>
    <row r="32" spans="1:8" ht="27.75" customHeight="1">
      <c r="A32" s="46" t="s">
        <v>498</v>
      </c>
      <c r="B32" s="160" t="s">
        <v>66</v>
      </c>
      <c r="C32" s="160" t="s">
        <v>45</v>
      </c>
      <c r="D32" s="146" t="s">
        <v>657</v>
      </c>
      <c r="E32" s="162">
        <v>200</v>
      </c>
      <c r="F32" s="75">
        <v>40000</v>
      </c>
      <c r="G32" s="145"/>
      <c r="H32" s="75">
        <f t="shared" si="0"/>
        <v>40000</v>
      </c>
    </row>
    <row r="33" spans="1:8" ht="26.25" customHeight="1">
      <c r="A33" s="46" t="s">
        <v>502</v>
      </c>
      <c r="B33" s="160" t="s">
        <v>66</v>
      </c>
      <c r="C33" s="160" t="s">
        <v>45</v>
      </c>
      <c r="D33" s="146" t="s">
        <v>742</v>
      </c>
      <c r="E33" s="162">
        <v>200</v>
      </c>
      <c r="F33" s="75">
        <v>10000</v>
      </c>
      <c r="G33" s="145"/>
      <c r="H33" s="75">
        <f t="shared" si="0"/>
        <v>10000</v>
      </c>
    </row>
    <row r="34" spans="1:8" ht="39.75" customHeight="1">
      <c r="A34" s="39" t="s">
        <v>510</v>
      </c>
      <c r="B34" s="160" t="s">
        <v>66</v>
      </c>
      <c r="C34" s="160" t="s">
        <v>45</v>
      </c>
      <c r="D34" s="146" t="s">
        <v>658</v>
      </c>
      <c r="E34" s="162">
        <v>200</v>
      </c>
      <c r="F34" s="75">
        <v>630000</v>
      </c>
      <c r="G34" s="145">
        <v>-31000</v>
      </c>
      <c r="H34" s="75">
        <f t="shared" si="0"/>
        <v>599000</v>
      </c>
    </row>
    <row r="35" spans="1:8" ht="51">
      <c r="A35" s="46" t="s">
        <v>511</v>
      </c>
      <c r="B35" s="160" t="s">
        <v>66</v>
      </c>
      <c r="C35" s="160" t="s">
        <v>45</v>
      </c>
      <c r="D35" s="146" t="s">
        <v>819</v>
      </c>
      <c r="E35" s="162">
        <v>200</v>
      </c>
      <c r="F35" s="75">
        <v>100000</v>
      </c>
      <c r="G35" s="145"/>
      <c r="H35" s="75">
        <f t="shared" si="0"/>
        <v>100000</v>
      </c>
    </row>
    <row r="36" spans="1:8" ht="51.75">
      <c r="A36" s="39" t="s">
        <v>515</v>
      </c>
      <c r="B36" s="160" t="s">
        <v>66</v>
      </c>
      <c r="C36" s="160" t="s">
        <v>45</v>
      </c>
      <c r="D36" s="146" t="s">
        <v>659</v>
      </c>
      <c r="E36" s="162">
        <v>200</v>
      </c>
      <c r="F36" s="75">
        <v>50000</v>
      </c>
      <c r="G36" s="145"/>
      <c r="H36" s="75">
        <f t="shared" si="0"/>
        <v>50000</v>
      </c>
    </row>
    <row r="37" spans="1:8" ht="40.5" customHeight="1">
      <c r="A37" s="39" t="s">
        <v>137</v>
      </c>
      <c r="B37" s="160" t="s">
        <v>66</v>
      </c>
      <c r="C37" s="160" t="s">
        <v>45</v>
      </c>
      <c r="D37" s="160" t="s">
        <v>660</v>
      </c>
      <c r="E37" s="162">
        <v>200</v>
      </c>
      <c r="F37" s="75">
        <v>350000</v>
      </c>
      <c r="G37" s="145">
        <v>-230000</v>
      </c>
      <c r="H37" s="75">
        <f t="shared" si="0"/>
        <v>120000</v>
      </c>
    </row>
    <row r="38" spans="1:8" ht="41.25" customHeight="1">
      <c r="A38" s="26" t="s">
        <v>144</v>
      </c>
      <c r="B38" s="160" t="s">
        <v>66</v>
      </c>
      <c r="C38" s="160" t="s">
        <v>45</v>
      </c>
      <c r="D38" s="25">
        <v>4390080350</v>
      </c>
      <c r="E38" s="162">
        <v>200</v>
      </c>
      <c r="F38" s="75">
        <v>6189</v>
      </c>
      <c r="G38" s="145"/>
      <c r="H38" s="75">
        <f t="shared" si="0"/>
        <v>6189</v>
      </c>
    </row>
    <row r="39" spans="1:8" ht="25.5">
      <c r="A39" s="26" t="s">
        <v>147</v>
      </c>
      <c r="B39" s="160" t="s">
        <v>66</v>
      </c>
      <c r="C39" s="160" t="s">
        <v>45</v>
      </c>
      <c r="D39" s="25">
        <v>4290020120</v>
      </c>
      <c r="E39" s="162">
        <v>800</v>
      </c>
      <c r="F39" s="75">
        <v>50000</v>
      </c>
      <c r="G39" s="145"/>
      <c r="H39" s="75">
        <f t="shared" si="0"/>
        <v>50000</v>
      </c>
    </row>
    <row r="40" spans="1:8" ht="54" customHeight="1">
      <c r="A40" s="26" t="s">
        <v>142</v>
      </c>
      <c r="B40" s="160" t="s">
        <v>66</v>
      </c>
      <c r="C40" s="160" t="s">
        <v>45</v>
      </c>
      <c r="D40" s="25">
        <v>4290020140</v>
      </c>
      <c r="E40" s="162">
        <v>200</v>
      </c>
      <c r="F40" s="75">
        <v>84000</v>
      </c>
      <c r="G40" s="145"/>
      <c r="H40" s="75">
        <f t="shared" si="0"/>
        <v>84000</v>
      </c>
    </row>
    <row r="41" spans="1:8" ht="41.25" customHeight="1">
      <c r="A41" s="37" t="s">
        <v>920</v>
      </c>
      <c r="B41" s="255" t="s">
        <v>66</v>
      </c>
      <c r="C41" s="255" t="s">
        <v>45</v>
      </c>
      <c r="D41" s="257">
        <v>4290007040</v>
      </c>
      <c r="E41" s="256">
        <v>300</v>
      </c>
      <c r="F41" s="75">
        <v>0</v>
      </c>
      <c r="G41" s="145"/>
      <c r="H41" s="75">
        <f t="shared" si="0"/>
        <v>0</v>
      </c>
    </row>
    <row r="42" spans="1:8" ht="70.5" customHeight="1">
      <c r="A42" s="37" t="s">
        <v>937</v>
      </c>
      <c r="B42" s="264" t="s">
        <v>66</v>
      </c>
      <c r="C42" s="264" t="s">
        <v>45</v>
      </c>
      <c r="D42" s="266">
        <v>4290007030</v>
      </c>
      <c r="E42" s="265">
        <v>300</v>
      </c>
      <c r="F42" s="145">
        <v>15000</v>
      </c>
      <c r="G42" s="145"/>
      <c r="H42" s="75">
        <f t="shared" si="0"/>
        <v>15000</v>
      </c>
    </row>
    <row r="43" spans="1:8" ht="21" customHeight="1">
      <c r="A43" s="26" t="s">
        <v>818</v>
      </c>
      <c r="B43" s="175" t="s">
        <v>66</v>
      </c>
      <c r="C43" s="175" t="s">
        <v>45</v>
      </c>
      <c r="D43" s="25">
        <v>4290000460</v>
      </c>
      <c r="E43" s="176">
        <v>800</v>
      </c>
      <c r="F43" s="75">
        <v>131303</v>
      </c>
      <c r="G43" s="145"/>
      <c r="H43" s="75">
        <f t="shared" si="0"/>
        <v>131303</v>
      </c>
    </row>
    <row r="44" spans="1:8" ht="53.25" customHeight="1">
      <c r="A44" s="26" t="s">
        <v>972</v>
      </c>
      <c r="B44" s="160" t="s">
        <v>66</v>
      </c>
      <c r="C44" s="160" t="s">
        <v>744</v>
      </c>
      <c r="D44" s="25">
        <v>4290020150</v>
      </c>
      <c r="E44" s="162">
        <v>200</v>
      </c>
      <c r="F44" s="75">
        <v>320000</v>
      </c>
      <c r="G44" s="145"/>
      <c r="H44" s="75">
        <f t="shared" si="0"/>
        <v>320000</v>
      </c>
    </row>
    <row r="45" spans="1:8" ht="63.75">
      <c r="A45" s="45" t="s">
        <v>743</v>
      </c>
      <c r="B45" s="160" t="s">
        <v>66</v>
      </c>
      <c r="C45" s="160" t="s">
        <v>48</v>
      </c>
      <c r="D45" s="25">
        <v>4390080370</v>
      </c>
      <c r="E45" s="162">
        <v>200</v>
      </c>
      <c r="F45" s="75">
        <v>187000</v>
      </c>
      <c r="G45" s="145"/>
      <c r="H45" s="75">
        <f t="shared" si="0"/>
        <v>187000</v>
      </c>
    </row>
    <row r="46" spans="1:8" ht="90" customHeight="1">
      <c r="A46" s="45" t="s">
        <v>370</v>
      </c>
      <c r="B46" s="160" t="s">
        <v>66</v>
      </c>
      <c r="C46" s="160" t="s">
        <v>48</v>
      </c>
      <c r="D46" s="25">
        <v>4390082400</v>
      </c>
      <c r="E46" s="162">
        <v>200</v>
      </c>
      <c r="F46" s="75">
        <v>228137</v>
      </c>
      <c r="G46" s="145"/>
      <c r="H46" s="75">
        <f t="shared" si="0"/>
        <v>228137</v>
      </c>
    </row>
    <row r="47" spans="1:8" ht="54" customHeight="1">
      <c r="A47" s="24" t="s">
        <v>434</v>
      </c>
      <c r="B47" s="160" t="s">
        <v>66</v>
      </c>
      <c r="C47" s="160" t="s">
        <v>49</v>
      </c>
      <c r="D47" s="160" t="s">
        <v>601</v>
      </c>
      <c r="E47" s="162">
        <v>200</v>
      </c>
      <c r="F47" s="75">
        <v>905115.45</v>
      </c>
      <c r="G47" s="145"/>
      <c r="H47" s="75">
        <f t="shared" si="0"/>
        <v>905115.45</v>
      </c>
    </row>
    <row r="48" spans="1:8" ht="66.75" customHeight="1">
      <c r="A48" s="24" t="s">
        <v>438</v>
      </c>
      <c r="B48" s="160" t="s">
        <v>66</v>
      </c>
      <c r="C48" s="160" t="s">
        <v>49</v>
      </c>
      <c r="D48" s="160" t="s">
        <v>602</v>
      </c>
      <c r="E48" s="162">
        <v>200</v>
      </c>
      <c r="F48" s="75">
        <v>294095.6</v>
      </c>
      <c r="G48" s="145"/>
      <c r="H48" s="75">
        <f t="shared" si="0"/>
        <v>294095.6</v>
      </c>
    </row>
    <row r="49" spans="1:8" ht="67.5" customHeight="1">
      <c r="A49" s="39" t="s">
        <v>668</v>
      </c>
      <c r="B49" s="160" t="s">
        <v>66</v>
      </c>
      <c r="C49" s="160" t="s">
        <v>49</v>
      </c>
      <c r="D49" s="160" t="s">
        <v>603</v>
      </c>
      <c r="E49" s="162">
        <v>200</v>
      </c>
      <c r="F49" s="75">
        <v>5579586.36</v>
      </c>
      <c r="G49" s="145"/>
      <c r="H49" s="75">
        <f t="shared" si="0"/>
        <v>5579586.36</v>
      </c>
    </row>
    <row r="50" spans="1:8" ht="47.25" customHeight="1">
      <c r="A50" s="235" t="s">
        <v>897</v>
      </c>
      <c r="B50" s="231" t="s">
        <v>66</v>
      </c>
      <c r="C50" s="231" t="s">
        <v>49</v>
      </c>
      <c r="D50" s="231" t="s">
        <v>896</v>
      </c>
      <c r="E50" s="232">
        <v>200</v>
      </c>
      <c r="F50" s="75">
        <v>20590044</v>
      </c>
      <c r="G50" s="145"/>
      <c r="H50" s="75">
        <f t="shared" si="0"/>
        <v>20590044</v>
      </c>
    </row>
    <row r="51" spans="1:8" ht="90">
      <c r="A51" s="39" t="s">
        <v>626</v>
      </c>
      <c r="B51" s="160" t="s">
        <v>66</v>
      </c>
      <c r="C51" s="160" t="s">
        <v>49</v>
      </c>
      <c r="D51" s="160" t="s">
        <v>641</v>
      </c>
      <c r="E51" s="162">
        <v>200</v>
      </c>
      <c r="F51" s="75">
        <v>0</v>
      </c>
      <c r="G51" s="145"/>
      <c r="H51" s="75">
        <f t="shared" si="0"/>
        <v>0</v>
      </c>
    </row>
    <row r="52" spans="1:8" ht="28.5" customHeight="1">
      <c r="A52" s="26" t="s">
        <v>814</v>
      </c>
      <c r="B52" s="160" t="s">
        <v>66</v>
      </c>
      <c r="C52" s="160" t="s">
        <v>49</v>
      </c>
      <c r="D52" s="160" t="s">
        <v>746</v>
      </c>
      <c r="E52" s="162">
        <v>200</v>
      </c>
      <c r="F52" s="75">
        <v>0</v>
      </c>
      <c r="G52" s="145"/>
      <c r="H52" s="75">
        <f t="shared" si="0"/>
        <v>0</v>
      </c>
    </row>
    <row r="53" spans="1:8" ht="52.5" customHeight="1">
      <c r="A53" s="47" t="s">
        <v>766</v>
      </c>
      <c r="B53" s="160" t="s">
        <v>66</v>
      </c>
      <c r="C53" s="160" t="s">
        <v>50</v>
      </c>
      <c r="D53" s="162">
        <v>2410120200</v>
      </c>
      <c r="E53" s="162">
        <v>800</v>
      </c>
      <c r="F53" s="75">
        <v>30000</v>
      </c>
      <c r="G53" s="145"/>
      <c r="H53" s="75">
        <f t="shared" si="0"/>
        <v>30000</v>
      </c>
    </row>
    <row r="54" spans="1:8" ht="30" customHeight="1">
      <c r="A54" s="26" t="s">
        <v>700</v>
      </c>
      <c r="B54" s="160" t="s">
        <v>66</v>
      </c>
      <c r="C54" s="160" t="s">
        <v>50</v>
      </c>
      <c r="D54" s="160" t="s">
        <v>651</v>
      </c>
      <c r="E54" s="162">
        <v>200</v>
      </c>
      <c r="F54" s="75">
        <v>550000</v>
      </c>
      <c r="G54" s="145"/>
      <c r="H54" s="75">
        <f t="shared" si="0"/>
        <v>550000</v>
      </c>
    </row>
    <row r="55" spans="1:8" ht="26.25" customHeight="1">
      <c r="A55" s="26" t="s">
        <v>604</v>
      </c>
      <c r="B55" s="160" t="s">
        <v>66</v>
      </c>
      <c r="C55" s="160" t="s">
        <v>50</v>
      </c>
      <c r="D55" s="146" t="s">
        <v>701</v>
      </c>
      <c r="E55" s="162">
        <v>200</v>
      </c>
      <c r="F55" s="75">
        <v>0</v>
      </c>
      <c r="G55" s="145"/>
      <c r="H55" s="75">
        <f t="shared" si="0"/>
        <v>0</v>
      </c>
    </row>
    <row r="56" spans="1:8" ht="39">
      <c r="A56" s="39" t="s">
        <v>613</v>
      </c>
      <c r="B56" s="160" t="s">
        <v>66</v>
      </c>
      <c r="C56" s="160" t="s">
        <v>50</v>
      </c>
      <c r="D56" s="162">
        <v>3120120850</v>
      </c>
      <c r="E56" s="162">
        <v>200</v>
      </c>
      <c r="F56" s="75">
        <v>188000</v>
      </c>
      <c r="G56" s="145"/>
      <c r="H56" s="75">
        <f t="shared" si="0"/>
        <v>188000</v>
      </c>
    </row>
    <row r="57" spans="1:8" ht="42" customHeight="1">
      <c r="A57" s="39" t="s">
        <v>614</v>
      </c>
      <c r="B57" s="160" t="s">
        <v>66</v>
      </c>
      <c r="C57" s="160" t="s">
        <v>50</v>
      </c>
      <c r="D57" s="162">
        <v>3120120860</v>
      </c>
      <c r="E57" s="162">
        <v>200</v>
      </c>
      <c r="F57" s="75">
        <v>250000</v>
      </c>
      <c r="G57" s="145"/>
      <c r="H57" s="75">
        <f t="shared" si="0"/>
        <v>250000</v>
      </c>
    </row>
    <row r="58" spans="1:8" ht="51.75">
      <c r="A58" s="144" t="s">
        <v>615</v>
      </c>
      <c r="B58" s="159" t="s">
        <v>66</v>
      </c>
      <c r="C58" s="159" t="s">
        <v>50</v>
      </c>
      <c r="D58" s="140" t="s">
        <v>656</v>
      </c>
      <c r="E58" s="161">
        <v>200</v>
      </c>
      <c r="F58" s="164">
        <v>75000</v>
      </c>
      <c r="G58" s="145"/>
      <c r="H58" s="75">
        <f t="shared" si="0"/>
        <v>75000</v>
      </c>
    </row>
    <row r="59" spans="1:8" ht="41.25" customHeight="1">
      <c r="A59" s="56" t="s">
        <v>154</v>
      </c>
      <c r="B59" s="160" t="s">
        <v>66</v>
      </c>
      <c r="C59" s="160" t="s">
        <v>50</v>
      </c>
      <c r="D59" s="62">
        <v>4290020180</v>
      </c>
      <c r="E59" s="62">
        <v>200</v>
      </c>
      <c r="F59" s="77">
        <v>210000</v>
      </c>
      <c r="G59" s="145"/>
      <c r="H59" s="75">
        <f t="shared" si="0"/>
        <v>210000</v>
      </c>
    </row>
    <row r="60" spans="1:8" ht="39" customHeight="1">
      <c r="A60" s="39" t="s">
        <v>472</v>
      </c>
      <c r="B60" s="160" t="s">
        <v>66</v>
      </c>
      <c r="C60" s="160" t="s">
        <v>168</v>
      </c>
      <c r="D60" s="160" t="s">
        <v>642</v>
      </c>
      <c r="E60" s="40">
        <v>200</v>
      </c>
      <c r="F60" s="75">
        <v>879900</v>
      </c>
      <c r="G60" s="145"/>
      <c r="H60" s="75">
        <f t="shared" si="0"/>
        <v>879900</v>
      </c>
    </row>
    <row r="61" spans="1:8" ht="42.75" customHeight="1">
      <c r="A61" s="39" t="s">
        <v>166</v>
      </c>
      <c r="B61" s="160" t="s">
        <v>66</v>
      </c>
      <c r="C61" s="160" t="s">
        <v>168</v>
      </c>
      <c r="D61" s="160" t="s">
        <v>643</v>
      </c>
      <c r="E61" s="40">
        <v>200</v>
      </c>
      <c r="F61" s="75">
        <v>846200</v>
      </c>
      <c r="G61" s="145"/>
      <c r="H61" s="75">
        <f t="shared" si="0"/>
        <v>846200</v>
      </c>
    </row>
    <row r="62" spans="1:8" ht="39">
      <c r="A62" s="39" t="s">
        <v>738</v>
      </c>
      <c r="B62" s="177" t="s">
        <v>66</v>
      </c>
      <c r="C62" s="177" t="s">
        <v>168</v>
      </c>
      <c r="D62" s="177" t="s">
        <v>739</v>
      </c>
      <c r="E62" s="178">
        <v>200</v>
      </c>
      <c r="F62" s="75">
        <v>50000</v>
      </c>
      <c r="G62" s="145"/>
      <c r="H62" s="75">
        <f t="shared" si="0"/>
        <v>50000</v>
      </c>
    </row>
    <row r="63" spans="1:8" ht="42" customHeight="1">
      <c r="A63" s="39" t="s">
        <v>466</v>
      </c>
      <c r="B63" s="160" t="s">
        <v>66</v>
      </c>
      <c r="C63" s="160" t="s">
        <v>167</v>
      </c>
      <c r="D63" s="160" t="s">
        <v>464</v>
      </c>
      <c r="E63" s="40">
        <v>400</v>
      </c>
      <c r="F63" s="75">
        <v>0</v>
      </c>
      <c r="G63" s="145"/>
      <c r="H63" s="75">
        <f t="shared" si="0"/>
        <v>0</v>
      </c>
    </row>
    <row r="64" spans="1:8" ht="40.5" customHeight="1">
      <c r="A64" s="39" t="s">
        <v>165</v>
      </c>
      <c r="B64" s="160" t="s">
        <v>66</v>
      </c>
      <c r="C64" s="160" t="s">
        <v>167</v>
      </c>
      <c r="D64" s="160" t="s">
        <v>647</v>
      </c>
      <c r="E64" s="162">
        <v>200</v>
      </c>
      <c r="F64" s="75">
        <v>0</v>
      </c>
      <c r="G64" s="145"/>
      <c r="H64" s="75">
        <f t="shared" si="0"/>
        <v>0</v>
      </c>
    </row>
    <row r="65" spans="1:8" ht="41.25" customHeight="1">
      <c r="A65" s="39" t="s">
        <v>919</v>
      </c>
      <c r="B65" s="247" t="s">
        <v>66</v>
      </c>
      <c r="C65" s="247" t="s">
        <v>167</v>
      </c>
      <c r="D65" s="247" t="s">
        <v>908</v>
      </c>
      <c r="E65" s="248">
        <v>200</v>
      </c>
      <c r="F65" s="75">
        <v>9873196.26</v>
      </c>
      <c r="G65" s="145"/>
      <c r="H65" s="75">
        <f t="shared" si="0"/>
        <v>9873196.26</v>
      </c>
    </row>
    <row r="66" spans="1:8" ht="39.75" customHeight="1">
      <c r="A66" s="39" t="s">
        <v>781</v>
      </c>
      <c r="B66" s="160" t="s">
        <v>66</v>
      </c>
      <c r="C66" s="177" t="s">
        <v>167</v>
      </c>
      <c r="D66" s="160" t="s">
        <v>782</v>
      </c>
      <c r="E66" s="162">
        <v>200</v>
      </c>
      <c r="F66" s="75">
        <v>250000</v>
      </c>
      <c r="G66" s="145"/>
      <c r="H66" s="75">
        <f t="shared" si="0"/>
        <v>250000</v>
      </c>
    </row>
    <row r="67" spans="1:8" ht="40.5" customHeight="1">
      <c r="A67" s="39" t="s">
        <v>881</v>
      </c>
      <c r="B67" s="203" t="s">
        <v>66</v>
      </c>
      <c r="C67" s="203" t="s">
        <v>167</v>
      </c>
      <c r="D67" s="203" t="s">
        <v>833</v>
      </c>
      <c r="E67" s="40">
        <v>800</v>
      </c>
      <c r="F67" s="75">
        <v>4000000</v>
      </c>
      <c r="G67" s="145"/>
      <c r="H67" s="75">
        <f t="shared" si="0"/>
        <v>4000000</v>
      </c>
    </row>
    <row r="68" spans="1:8" ht="39" customHeight="1">
      <c r="A68" s="26" t="s">
        <v>607</v>
      </c>
      <c r="B68" s="160" t="s">
        <v>66</v>
      </c>
      <c r="C68" s="160" t="s">
        <v>167</v>
      </c>
      <c r="D68" s="146" t="s">
        <v>704</v>
      </c>
      <c r="E68" s="162">
        <v>200</v>
      </c>
      <c r="F68" s="75">
        <v>0</v>
      </c>
      <c r="G68" s="145"/>
      <c r="H68" s="75">
        <f t="shared" si="0"/>
        <v>0</v>
      </c>
    </row>
    <row r="69" spans="1:8" ht="54.75" customHeight="1">
      <c r="A69" s="26" t="s">
        <v>608</v>
      </c>
      <c r="B69" s="160" t="s">
        <v>66</v>
      </c>
      <c r="C69" s="160" t="s">
        <v>167</v>
      </c>
      <c r="D69" s="146" t="s">
        <v>854</v>
      </c>
      <c r="E69" s="162">
        <v>200</v>
      </c>
      <c r="F69" s="75">
        <v>0</v>
      </c>
      <c r="G69" s="145"/>
      <c r="H69" s="75">
        <f t="shared" si="0"/>
        <v>0</v>
      </c>
    </row>
    <row r="70" spans="1:8" ht="54.75" customHeight="1">
      <c r="A70" s="26" t="s">
        <v>849</v>
      </c>
      <c r="B70" s="204" t="s">
        <v>66</v>
      </c>
      <c r="C70" s="204" t="s">
        <v>167</v>
      </c>
      <c r="D70" s="146" t="s">
        <v>848</v>
      </c>
      <c r="E70" s="205">
        <v>400</v>
      </c>
      <c r="F70" s="75">
        <v>4694800</v>
      </c>
      <c r="G70" s="145"/>
      <c r="H70" s="75">
        <f>F70+G70</f>
        <v>4694800</v>
      </c>
    </row>
    <row r="71" spans="1:8" ht="54.75" customHeight="1">
      <c r="A71" s="26" t="s">
        <v>931</v>
      </c>
      <c r="B71" s="260" t="s">
        <v>66</v>
      </c>
      <c r="C71" s="260" t="s">
        <v>167</v>
      </c>
      <c r="D71" s="146" t="s">
        <v>932</v>
      </c>
      <c r="E71" s="261">
        <v>800</v>
      </c>
      <c r="F71" s="145">
        <v>6738863.5</v>
      </c>
      <c r="G71" s="145">
        <v>-500000</v>
      </c>
      <c r="H71" s="75">
        <f>F71+G71</f>
        <v>6238863.5</v>
      </c>
    </row>
    <row r="72" spans="1:8" ht="27" customHeight="1">
      <c r="A72" s="37" t="s">
        <v>114</v>
      </c>
      <c r="B72" s="160" t="s">
        <v>66</v>
      </c>
      <c r="C72" s="41" t="s">
        <v>59</v>
      </c>
      <c r="D72" s="25">
        <v>4290007010</v>
      </c>
      <c r="E72" s="162">
        <v>300</v>
      </c>
      <c r="F72" s="75">
        <v>1516400</v>
      </c>
      <c r="G72" s="145"/>
      <c r="H72" s="75">
        <f t="shared" si="0"/>
        <v>1516400</v>
      </c>
    </row>
    <row r="73" spans="1:8" ht="38.25">
      <c r="A73" s="37" t="s">
        <v>371</v>
      </c>
      <c r="B73" s="314" t="s">
        <v>66</v>
      </c>
      <c r="C73" s="41" t="s">
        <v>60</v>
      </c>
      <c r="D73" s="316" t="s">
        <v>600</v>
      </c>
      <c r="E73" s="315">
        <v>400</v>
      </c>
      <c r="F73" s="75"/>
      <c r="G73" s="145">
        <v>2124500.4</v>
      </c>
      <c r="H73" s="75">
        <f t="shared" si="0"/>
        <v>2124500.4</v>
      </c>
    </row>
    <row r="74" spans="1:8" ht="18" customHeight="1">
      <c r="A74" s="43" t="s">
        <v>65</v>
      </c>
      <c r="B74" s="44" t="s">
        <v>67</v>
      </c>
      <c r="C74" s="160"/>
      <c r="D74" s="25"/>
      <c r="E74" s="25"/>
      <c r="F74" s="88">
        <f>F75+F76</f>
        <v>778163</v>
      </c>
      <c r="G74" s="88">
        <f>G75+G76</f>
        <v>0</v>
      </c>
      <c r="H74" s="88">
        <f>H75+H76</f>
        <v>778163</v>
      </c>
    </row>
    <row r="75" spans="1:8" ht="54.75" customHeight="1">
      <c r="A75" s="26" t="s">
        <v>107</v>
      </c>
      <c r="B75" s="160" t="s">
        <v>67</v>
      </c>
      <c r="C75" s="160" t="s">
        <v>41</v>
      </c>
      <c r="D75" s="25">
        <v>4090000270</v>
      </c>
      <c r="E75" s="162">
        <v>100</v>
      </c>
      <c r="F75" s="75">
        <v>673450</v>
      </c>
      <c r="G75" s="145"/>
      <c r="H75" s="75">
        <f>F75+G75</f>
        <v>673450</v>
      </c>
    </row>
    <row r="76" spans="1:8" ht="41.25" customHeight="1">
      <c r="A76" s="26" t="s">
        <v>138</v>
      </c>
      <c r="B76" s="160" t="s">
        <v>67</v>
      </c>
      <c r="C76" s="160" t="s">
        <v>41</v>
      </c>
      <c r="D76" s="25">
        <v>4090000270</v>
      </c>
      <c r="E76" s="162">
        <v>200</v>
      </c>
      <c r="F76" s="75">
        <v>104713</v>
      </c>
      <c r="G76" s="145"/>
      <c r="H76" s="75">
        <f>F76+G76</f>
        <v>104713</v>
      </c>
    </row>
    <row r="77" spans="1:8" ht="27" customHeight="1">
      <c r="A77" s="43" t="s">
        <v>4</v>
      </c>
      <c r="B77" s="44" t="s">
        <v>5</v>
      </c>
      <c r="C77" s="160"/>
      <c r="D77" s="25"/>
      <c r="E77" s="25"/>
      <c r="F77" s="74">
        <f>F78+F79+F81+F82+F84+F85+F86+F87+F88+F89+F90+F91+F95+F96+F97+F98+F100+F101+F102+F103+F104+F106+F107+F108+F110+F111+F112+F113+F114+F115+F116+F117+F118+F119+F120+F121+F122+F123+F124+F125+F127+F128+F129+F130+F131+F132+F93+F94+F109+F105+F99+F83+F133+F92+F80</f>
        <v>57250969.97</v>
      </c>
      <c r="G77" s="74">
        <f>G78+G79+G81+G82+G84+G85+G86+G87+G88+G89+G90+G91+G95+G96+G97+G98+G100+G101+G102+G103+G104+G106+G107+G108+G110+G111+G112+G113+G114+G115+G116+G117+G118+G119+G120+G121+G122+G123+G124+G125+G127+G128+G129+G130+G131+G132+G93+G94+G109+G105+G99+G83+G133+G92+G80</f>
        <v>4792768.220000001</v>
      </c>
      <c r="H77" s="74">
        <f>H78+H79+H81+H82+H84+H85+H86+H87+H88+H89+H90+H91+H95+H96+H97+H98+H100+H101+H102+H103+H104+H106+H107+H108+H110+H111+H112+H113+H114+H115+H116+H117+H118+H119+H120+H121+H122+H123+H124+H125+H127+H128+H129+H130+H131+H132+H93+H94+H109+H105+H99+H83+H133+H92+H80</f>
        <v>62043738.190000005</v>
      </c>
    </row>
    <row r="78" spans="1:8" ht="63.75">
      <c r="A78" s="26" t="s">
        <v>111</v>
      </c>
      <c r="B78" s="160" t="s">
        <v>5</v>
      </c>
      <c r="C78" s="160" t="s">
        <v>43</v>
      </c>
      <c r="D78" s="25">
        <v>4190000290</v>
      </c>
      <c r="E78" s="162">
        <v>100</v>
      </c>
      <c r="F78" s="75">
        <v>4483495</v>
      </c>
      <c r="G78" s="145">
        <v>-8000</v>
      </c>
      <c r="H78" s="75">
        <f>F78+G78</f>
        <v>4475495</v>
      </c>
    </row>
    <row r="79" spans="1:8" ht="40.5" customHeight="1">
      <c r="A79" s="26" t="s">
        <v>141</v>
      </c>
      <c r="B79" s="160" t="s">
        <v>5</v>
      </c>
      <c r="C79" s="160" t="s">
        <v>43</v>
      </c>
      <c r="D79" s="25">
        <v>4190000290</v>
      </c>
      <c r="E79" s="162">
        <v>200</v>
      </c>
      <c r="F79" s="75">
        <v>221813</v>
      </c>
      <c r="G79" s="145"/>
      <c r="H79" s="75">
        <f aca="true" t="shared" si="1" ref="H79:H133">F79+G79</f>
        <v>221813</v>
      </c>
    </row>
    <row r="80" spans="1:8" ht="40.5" customHeight="1">
      <c r="A80" s="26" t="s">
        <v>1007</v>
      </c>
      <c r="B80" s="314" t="s">
        <v>5</v>
      </c>
      <c r="C80" s="314" t="s">
        <v>43</v>
      </c>
      <c r="D80" s="316">
        <v>4190000290</v>
      </c>
      <c r="E80" s="315">
        <v>300</v>
      </c>
      <c r="F80" s="75"/>
      <c r="G80" s="145">
        <v>8000</v>
      </c>
      <c r="H80" s="75">
        <f t="shared" si="1"/>
        <v>8000</v>
      </c>
    </row>
    <row r="81" spans="1:8" ht="25.5">
      <c r="A81" s="26" t="s">
        <v>112</v>
      </c>
      <c r="B81" s="160" t="s">
        <v>5</v>
      </c>
      <c r="C81" s="160" t="s">
        <v>43</v>
      </c>
      <c r="D81" s="25">
        <v>4190000290</v>
      </c>
      <c r="E81" s="162">
        <v>800</v>
      </c>
      <c r="F81" s="75">
        <v>2000</v>
      </c>
      <c r="G81" s="145"/>
      <c r="H81" s="75">
        <f t="shared" si="1"/>
        <v>2000</v>
      </c>
    </row>
    <row r="82" spans="1:8" ht="25.5">
      <c r="A82" s="26" t="s">
        <v>113</v>
      </c>
      <c r="B82" s="160" t="s">
        <v>5</v>
      </c>
      <c r="C82" s="160" t="s">
        <v>44</v>
      </c>
      <c r="D82" s="25">
        <v>4290020090</v>
      </c>
      <c r="E82" s="162">
        <v>800</v>
      </c>
      <c r="F82" s="75">
        <v>190197.68</v>
      </c>
      <c r="G82" s="145"/>
      <c r="H82" s="75">
        <f t="shared" si="1"/>
        <v>190197.68</v>
      </c>
    </row>
    <row r="83" spans="1:8" ht="26.25">
      <c r="A83" s="39" t="s">
        <v>590</v>
      </c>
      <c r="B83" s="253" t="s">
        <v>5</v>
      </c>
      <c r="C83" s="253" t="s">
        <v>45</v>
      </c>
      <c r="D83" s="146" t="s">
        <v>917</v>
      </c>
      <c r="E83" s="254">
        <v>200</v>
      </c>
      <c r="F83" s="75">
        <v>199512.3</v>
      </c>
      <c r="G83" s="145">
        <v>248000</v>
      </c>
      <c r="H83" s="75">
        <f>F83+G83</f>
        <v>447512.3</v>
      </c>
    </row>
    <row r="84" spans="1:8" ht="43.5" customHeight="1">
      <c r="A84" s="39" t="s">
        <v>510</v>
      </c>
      <c r="B84" s="160" t="s">
        <v>5</v>
      </c>
      <c r="C84" s="160" t="s">
        <v>45</v>
      </c>
      <c r="D84" s="146" t="s">
        <v>658</v>
      </c>
      <c r="E84" s="162">
        <v>200</v>
      </c>
      <c r="F84" s="75">
        <v>270000</v>
      </c>
      <c r="G84" s="145"/>
      <c r="H84" s="75">
        <f t="shared" si="1"/>
        <v>270000</v>
      </c>
    </row>
    <row r="85" spans="1:8" ht="68.25" customHeight="1">
      <c r="A85" s="26" t="s">
        <v>17</v>
      </c>
      <c r="B85" s="160" t="s">
        <v>5</v>
      </c>
      <c r="C85" s="160" t="s">
        <v>744</v>
      </c>
      <c r="D85" s="25">
        <v>4290000300</v>
      </c>
      <c r="E85" s="162">
        <v>100</v>
      </c>
      <c r="F85" s="75">
        <v>3983834</v>
      </c>
      <c r="G85" s="145"/>
      <c r="H85" s="75">
        <f t="shared" si="1"/>
        <v>3983834</v>
      </c>
    </row>
    <row r="86" spans="1:8" ht="51">
      <c r="A86" s="26" t="s">
        <v>143</v>
      </c>
      <c r="B86" s="160" t="s">
        <v>5</v>
      </c>
      <c r="C86" s="160" t="s">
        <v>744</v>
      </c>
      <c r="D86" s="25">
        <v>4290000300</v>
      </c>
      <c r="E86" s="162">
        <v>200</v>
      </c>
      <c r="F86" s="75">
        <v>2776363</v>
      </c>
      <c r="G86" s="145">
        <v>261000</v>
      </c>
      <c r="H86" s="75">
        <f t="shared" si="1"/>
        <v>3037363</v>
      </c>
    </row>
    <row r="87" spans="1:8" ht="38.25">
      <c r="A87" s="26" t="s">
        <v>18</v>
      </c>
      <c r="B87" s="160" t="s">
        <v>5</v>
      </c>
      <c r="C87" s="160" t="s">
        <v>744</v>
      </c>
      <c r="D87" s="25">
        <v>4290000300</v>
      </c>
      <c r="E87" s="162">
        <v>800</v>
      </c>
      <c r="F87" s="75">
        <v>9396</v>
      </c>
      <c r="G87" s="145"/>
      <c r="H87" s="75">
        <f t="shared" si="1"/>
        <v>9396</v>
      </c>
    </row>
    <row r="88" spans="1:8" ht="54" customHeight="1">
      <c r="A88" s="45" t="s">
        <v>357</v>
      </c>
      <c r="B88" s="160" t="s">
        <v>5</v>
      </c>
      <c r="C88" s="160" t="s">
        <v>744</v>
      </c>
      <c r="D88" s="160" t="s">
        <v>363</v>
      </c>
      <c r="E88" s="162">
        <v>100</v>
      </c>
      <c r="F88" s="75">
        <v>479505</v>
      </c>
      <c r="G88" s="145">
        <v>132923.13</v>
      </c>
      <c r="H88" s="75">
        <f t="shared" si="1"/>
        <v>612428.13</v>
      </c>
    </row>
    <row r="89" spans="1:8" ht="54" customHeight="1">
      <c r="A89" s="45" t="s">
        <v>358</v>
      </c>
      <c r="B89" s="160" t="s">
        <v>5</v>
      </c>
      <c r="C89" s="160" t="s">
        <v>744</v>
      </c>
      <c r="D89" s="160" t="s">
        <v>364</v>
      </c>
      <c r="E89" s="162">
        <v>100</v>
      </c>
      <c r="F89" s="75">
        <v>424402</v>
      </c>
      <c r="G89" s="145"/>
      <c r="H89" s="75">
        <f t="shared" si="1"/>
        <v>424402</v>
      </c>
    </row>
    <row r="90" spans="1:8" ht="53.25" customHeight="1">
      <c r="A90" s="26" t="s">
        <v>973</v>
      </c>
      <c r="B90" s="160" t="s">
        <v>5</v>
      </c>
      <c r="C90" s="160" t="s">
        <v>744</v>
      </c>
      <c r="D90" s="25">
        <v>4290008100</v>
      </c>
      <c r="E90" s="162">
        <v>500</v>
      </c>
      <c r="F90" s="75">
        <v>1391300</v>
      </c>
      <c r="G90" s="145"/>
      <c r="H90" s="75">
        <f t="shared" si="1"/>
        <v>1391300</v>
      </c>
    </row>
    <row r="91" spans="1:8" ht="39">
      <c r="A91" s="24" t="s">
        <v>793</v>
      </c>
      <c r="B91" s="160" t="s">
        <v>5</v>
      </c>
      <c r="C91" s="160" t="s">
        <v>49</v>
      </c>
      <c r="D91" s="25">
        <v>2710108010</v>
      </c>
      <c r="E91" s="162">
        <v>500</v>
      </c>
      <c r="F91" s="75">
        <v>6309388</v>
      </c>
      <c r="G91" s="145"/>
      <c r="H91" s="75">
        <f t="shared" si="1"/>
        <v>6309388</v>
      </c>
    </row>
    <row r="92" spans="1:8" ht="77.25">
      <c r="A92" s="24" t="s">
        <v>975</v>
      </c>
      <c r="B92" s="295" t="s">
        <v>5</v>
      </c>
      <c r="C92" s="295" t="s">
        <v>49</v>
      </c>
      <c r="D92" s="297">
        <v>2740108160</v>
      </c>
      <c r="E92" s="296">
        <v>500</v>
      </c>
      <c r="F92" s="75">
        <v>300000</v>
      </c>
      <c r="G92" s="145"/>
      <c r="H92" s="75">
        <f>F92+G92</f>
        <v>300000</v>
      </c>
    </row>
    <row r="93" spans="1:8" ht="28.5" customHeight="1">
      <c r="A93" s="26" t="s">
        <v>916</v>
      </c>
      <c r="B93" s="231" t="s">
        <v>5</v>
      </c>
      <c r="C93" s="231" t="s">
        <v>49</v>
      </c>
      <c r="D93" s="245" t="s">
        <v>906</v>
      </c>
      <c r="E93" s="232">
        <v>500</v>
      </c>
      <c r="F93" s="75">
        <v>600000</v>
      </c>
      <c r="G93" s="145"/>
      <c r="H93" s="75">
        <f t="shared" si="1"/>
        <v>600000</v>
      </c>
    </row>
    <row r="94" spans="1:8" ht="41.25" customHeight="1">
      <c r="A94" s="26" t="s">
        <v>899</v>
      </c>
      <c r="B94" s="241" t="s">
        <v>5</v>
      </c>
      <c r="C94" s="241" t="s">
        <v>49</v>
      </c>
      <c r="D94" s="146" t="s">
        <v>900</v>
      </c>
      <c r="E94" s="242">
        <v>500</v>
      </c>
      <c r="F94" s="75">
        <v>200000</v>
      </c>
      <c r="G94" s="145"/>
      <c r="H94" s="75">
        <f t="shared" si="1"/>
        <v>200000</v>
      </c>
    </row>
    <row r="95" spans="1:8" ht="66.75" customHeight="1">
      <c r="A95" s="37" t="s">
        <v>767</v>
      </c>
      <c r="B95" s="160" t="s">
        <v>5</v>
      </c>
      <c r="C95" s="160" t="s">
        <v>50</v>
      </c>
      <c r="D95" s="146" t="s">
        <v>635</v>
      </c>
      <c r="E95" s="162">
        <v>800</v>
      </c>
      <c r="F95" s="75">
        <v>200000</v>
      </c>
      <c r="G95" s="145"/>
      <c r="H95" s="75">
        <f t="shared" si="1"/>
        <v>200000</v>
      </c>
    </row>
    <row r="96" spans="1:8" ht="81.75" customHeight="1">
      <c r="A96" s="26" t="s">
        <v>763</v>
      </c>
      <c r="B96" s="160" t="s">
        <v>5</v>
      </c>
      <c r="C96" s="160" t="s">
        <v>50</v>
      </c>
      <c r="D96" s="146" t="s">
        <v>636</v>
      </c>
      <c r="E96" s="162">
        <v>800</v>
      </c>
      <c r="F96" s="75">
        <v>200000</v>
      </c>
      <c r="G96" s="145"/>
      <c r="H96" s="75">
        <f t="shared" si="1"/>
        <v>200000</v>
      </c>
    </row>
    <row r="97" spans="1:8" ht="27" customHeight="1">
      <c r="A97" s="39" t="s">
        <v>428</v>
      </c>
      <c r="B97" s="160" t="s">
        <v>5</v>
      </c>
      <c r="C97" s="160" t="s">
        <v>50</v>
      </c>
      <c r="D97" s="146" t="s">
        <v>637</v>
      </c>
      <c r="E97" s="162">
        <v>800</v>
      </c>
      <c r="F97" s="75"/>
      <c r="G97" s="145"/>
      <c r="H97" s="75">
        <f t="shared" si="1"/>
        <v>0</v>
      </c>
    </row>
    <row r="98" spans="1:8" ht="53.25" customHeight="1">
      <c r="A98" s="39" t="s">
        <v>921</v>
      </c>
      <c r="B98" s="160" t="s">
        <v>5</v>
      </c>
      <c r="C98" s="160" t="s">
        <v>168</v>
      </c>
      <c r="D98" s="160" t="s">
        <v>644</v>
      </c>
      <c r="E98" s="40">
        <v>800</v>
      </c>
      <c r="F98" s="75">
        <v>0</v>
      </c>
      <c r="G98" s="145"/>
      <c r="H98" s="75">
        <f t="shared" si="1"/>
        <v>0</v>
      </c>
    </row>
    <row r="99" spans="1:8" ht="53.25" customHeight="1">
      <c r="A99" s="39" t="s">
        <v>921</v>
      </c>
      <c r="B99" s="247" t="s">
        <v>5</v>
      </c>
      <c r="C99" s="247" t="s">
        <v>168</v>
      </c>
      <c r="D99" s="247" t="s">
        <v>909</v>
      </c>
      <c r="E99" s="40">
        <v>800</v>
      </c>
      <c r="F99" s="75">
        <v>544000</v>
      </c>
      <c r="G99" s="145"/>
      <c r="H99" s="75">
        <f t="shared" si="1"/>
        <v>544000</v>
      </c>
    </row>
    <row r="100" spans="1:8" ht="38.25">
      <c r="A100" s="46" t="s">
        <v>794</v>
      </c>
      <c r="B100" s="160" t="s">
        <v>5</v>
      </c>
      <c r="C100" s="160" t="s">
        <v>168</v>
      </c>
      <c r="D100" s="160" t="s">
        <v>795</v>
      </c>
      <c r="E100" s="162">
        <v>500</v>
      </c>
      <c r="F100" s="75">
        <v>0</v>
      </c>
      <c r="G100" s="145"/>
      <c r="H100" s="75">
        <f t="shared" si="1"/>
        <v>0</v>
      </c>
    </row>
    <row r="101" spans="1:8" ht="51.75">
      <c r="A101" s="39" t="s">
        <v>779</v>
      </c>
      <c r="B101" s="160" t="s">
        <v>5</v>
      </c>
      <c r="C101" s="160" t="s">
        <v>167</v>
      </c>
      <c r="D101" s="160" t="s">
        <v>780</v>
      </c>
      <c r="E101" s="162">
        <v>800</v>
      </c>
      <c r="F101" s="75">
        <v>300000</v>
      </c>
      <c r="G101" s="145"/>
      <c r="H101" s="75">
        <f t="shared" si="1"/>
        <v>300000</v>
      </c>
    </row>
    <row r="102" spans="1:8" ht="65.25" customHeight="1">
      <c r="A102" s="39" t="s">
        <v>732</v>
      </c>
      <c r="B102" s="160" t="s">
        <v>5</v>
      </c>
      <c r="C102" s="160" t="s">
        <v>167</v>
      </c>
      <c r="D102" s="160" t="s">
        <v>733</v>
      </c>
      <c r="E102" s="40">
        <v>800</v>
      </c>
      <c r="F102" s="75">
        <v>17288329.84</v>
      </c>
      <c r="G102" s="145">
        <v>4000000</v>
      </c>
      <c r="H102" s="75">
        <f t="shared" si="1"/>
        <v>21288329.84</v>
      </c>
    </row>
    <row r="103" spans="1:8" ht="26.25">
      <c r="A103" s="39" t="s">
        <v>835</v>
      </c>
      <c r="B103" s="187" t="s">
        <v>5</v>
      </c>
      <c r="C103" s="187" t="s">
        <v>167</v>
      </c>
      <c r="D103" s="187" t="s">
        <v>831</v>
      </c>
      <c r="E103" s="40">
        <v>500</v>
      </c>
      <c r="F103" s="75">
        <v>30000</v>
      </c>
      <c r="G103" s="145"/>
      <c r="H103" s="75">
        <f t="shared" si="1"/>
        <v>30000</v>
      </c>
    </row>
    <row r="104" spans="1:8" ht="39">
      <c r="A104" s="39" t="s">
        <v>796</v>
      </c>
      <c r="B104" s="160" t="s">
        <v>5</v>
      </c>
      <c r="C104" s="160" t="s">
        <v>167</v>
      </c>
      <c r="D104" s="160" t="s">
        <v>797</v>
      </c>
      <c r="E104" s="162">
        <v>500</v>
      </c>
      <c r="F104" s="75">
        <v>272000</v>
      </c>
      <c r="G104" s="145"/>
      <c r="H104" s="75">
        <f t="shared" si="1"/>
        <v>272000</v>
      </c>
    </row>
    <row r="105" spans="1:8" ht="43.5" customHeight="1">
      <c r="A105" s="26" t="s">
        <v>899</v>
      </c>
      <c r="B105" s="243" t="s">
        <v>5</v>
      </c>
      <c r="C105" s="243" t="s">
        <v>167</v>
      </c>
      <c r="D105" s="146" t="s">
        <v>900</v>
      </c>
      <c r="E105" s="244">
        <v>500</v>
      </c>
      <c r="F105" s="75">
        <v>99100</v>
      </c>
      <c r="G105" s="145"/>
      <c r="H105" s="75">
        <f t="shared" si="1"/>
        <v>99100</v>
      </c>
    </row>
    <row r="106" spans="1:8" ht="39">
      <c r="A106" s="39" t="s">
        <v>802</v>
      </c>
      <c r="B106" s="160" t="s">
        <v>5</v>
      </c>
      <c r="C106" s="160" t="s">
        <v>169</v>
      </c>
      <c r="D106" s="160" t="s">
        <v>803</v>
      </c>
      <c r="E106" s="162">
        <v>500</v>
      </c>
      <c r="F106" s="75">
        <v>952900</v>
      </c>
      <c r="G106" s="145"/>
      <c r="H106" s="75">
        <f t="shared" si="1"/>
        <v>952900</v>
      </c>
    </row>
    <row r="107" spans="1:8" ht="42.75" customHeight="1">
      <c r="A107" s="39" t="s">
        <v>798</v>
      </c>
      <c r="B107" s="160" t="s">
        <v>5</v>
      </c>
      <c r="C107" s="160" t="s">
        <v>169</v>
      </c>
      <c r="D107" s="160" t="s">
        <v>799</v>
      </c>
      <c r="E107" s="162">
        <v>500</v>
      </c>
      <c r="F107" s="75">
        <v>200000</v>
      </c>
      <c r="G107" s="145"/>
      <c r="H107" s="75">
        <f t="shared" si="1"/>
        <v>200000</v>
      </c>
    </row>
    <row r="108" spans="1:8" ht="64.5">
      <c r="A108" s="149" t="s">
        <v>800</v>
      </c>
      <c r="B108" s="160" t="s">
        <v>5</v>
      </c>
      <c r="C108" s="160" t="s">
        <v>169</v>
      </c>
      <c r="D108" s="160" t="s">
        <v>801</v>
      </c>
      <c r="E108" s="162">
        <v>500</v>
      </c>
      <c r="F108" s="75">
        <v>360600</v>
      </c>
      <c r="G108" s="145"/>
      <c r="H108" s="75">
        <f t="shared" si="1"/>
        <v>360600</v>
      </c>
    </row>
    <row r="109" spans="1:8" ht="39.75" customHeight="1">
      <c r="A109" s="26" t="s">
        <v>899</v>
      </c>
      <c r="B109" s="241" t="s">
        <v>5</v>
      </c>
      <c r="C109" s="241" t="s">
        <v>169</v>
      </c>
      <c r="D109" s="146" t="s">
        <v>900</v>
      </c>
      <c r="E109" s="242">
        <v>500</v>
      </c>
      <c r="F109" s="75">
        <v>793114.7</v>
      </c>
      <c r="G109" s="145">
        <v>55900</v>
      </c>
      <c r="H109" s="75">
        <f t="shared" si="1"/>
        <v>849014.7</v>
      </c>
    </row>
    <row r="110" spans="1:8" ht="66.75" customHeight="1">
      <c r="A110" s="26" t="s">
        <v>105</v>
      </c>
      <c r="B110" s="160" t="s">
        <v>5</v>
      </c>
      <c r="C110" s="160" t="s">
        <v>180</v>
      </c>
      <c r="D110" s="146" t="s">
        <v>587</v>
      </c>
      <c r="E110" s="162">
        <v>100</v>
      </c>
      <c r="F110" s="75">
        <v>1350731.67</v>
      </c>
      <c r="G110" s="145"/>
      <c r="H110" s="75">
        <f t="shared" si="1"/>
        <v>1350731.67</v>
      </c>
    </row>
    <row r="111" spans="1:8" ht="51">
      <c r="A111" s="26" t="s">
        <v>136</v>
      </c>
      <c r="B111" s="160" t="s">
        <v>5</v>
      </c>
      <c r="C111" s="160" t="s">
        <v>180</v>
      </c>
      <c r="D111" s="146" t="s">
        <v>587</v>
      </c>
      <c r="E111" s="162">
        <v>200</v>
      </c>
      <c r="F111" s="75">
        <v>78739</v>
      </c>
      <c r="G111" s="145"/>
      <c r="H111" s="75">
        <f t="shared" si="1"/>
        <v>78739</v>
      </c>
    </row>
    <row r="112" spans="1:8" ht="92.25" customHeight="1">
      <c r="A112" s="39" t="s">
        <v>726</v>
      </c>
      <c r="B112" s="160" t="s">
        <v>5</v>
      </c>
      <c r="C112" s="160" t="s">
        <v>180</v>
      </c>
      <c r="D112" s="42" t="s">
        <v>727</v>
      </c>
      <c r="E112" s="162">
        <v>100</v>
      </c>
      <c r="F112" s="75">
        <v>50868.33</v>
      </c>
      <c r="G112" s="145"/>
      <c r="H112" s="75">
        <f t="shared" si="1"/>
        <v>50868.33</v>
      </c>
    </row>
    <row r="113" spans="1:8" ht="92.25" customHeight="1">
      <c r="A113" s="39" t="s">
        <v>728</v>
      </c>
      <c r="B113" s="160" t="s">
        <v>5</v>
      </c>
      <c r="C113" s="160" t="s">
        <v>180</v>
      </c>
      <c r="D113" s="160" t="s">
        <v>729</v>
      </c>
      <c r="E113" s="162">
        <v>100</v>
      </c>
      <c r="F113" s="75">
        <v>457815</v>
      </c>
      <c r="G113" s="145"/>
      <c r="H113" s="75">
        <f t="shared" si="1"/>
        <v>457815</v>
      </c>
    </row>
    <row r="114" spans="1:8" ht="54" customHeight="1">
      <c r="A114" s="45" t="s">
        <v>357</v>
      </c>
      <c r="B114" s="160" t="s">
        <v>5</v>
      </c>
      <c r="C114" s="160" t="s">
        <v>180</v>
      </c>
      <c r="D114" s="160" t="s">
        <v>730</v>
      </c>
      <c r="E114" s="162">
        <v>100</v>
      </c>
      <c r="F114" s="75">
        <v>155685</v>
      </c>
      <c r="G114" s="145">
        <v>25318.69</v>
      </c>
      <c r="H114" s="75">
        <f t="shared" si="1"/>
        <v>181003.69</v>
      </c>
    </row>
    <row r="115" spans="1:8" ht="54.75" customHeight="1">
      <c r="A115" s="45" t="s">
        <v>358</v>
      </c>
      <c r="B115" s="160" t="s">
        <v>5</v>
      </c>
      <c r="C115" s="160" t="s">
        <v>180</v>
      </c>
      <c r="D115" s="160" t="s">
        <v>731</v>
      </c>
      <c r="E115" s="162">
        <v>100</v>
      </c>
      <c r="F115" s="75">
        <v>123792</v>
      </c>
      <c r="G115" s="145"/>
      <c r="H115" s="75">
        <f t="shared" si="1"/>
        <v>123792</v>
      </c>
    </row>
    <row r="116" spans="1:8" ht="69" customHeight="1">
      <c r="A116" s="26" t="s">
        <v>99</v>
      </c>
      <c r="B116" s="160" t="s">
        <v>5</v>
      </c>
      <c r="C116" s="160" t="s">
        <v>57</v>
      </c>
      <c r="D116" s="146" t="s">
        <v>576</v>
      </c>
      <c r="E116" s="162">
        <v>100</v>
      </c>
      <c r="F116" s="75">
        <v>2042664</v>
      </c>
      <c r="G116" s="145"/>
      <c r="H116" s="75">
        <f t="shared" si="1"/>
        <v>2042664</v>
      </c>
    </row>
    <row r="117" spans="1:8" ht="42" customHeight="1">
      <c r="A117" s="26" t="s">
        <v>133</v>
      </c>
      <c r="B117" s="160" t="s">
        <v>5</v>
      </c>
      <c r="C117" s="160" t="s">
        <v>57</v>
      </c>
      <c r="D117" s="146" t="s">
        <v>576</v>
      </c>
      <c r="E117" s="162">
        <v>200</v>
      </c>
      <c r="F117" s="75">
        <v>2612164.2</v>
      </c>
      <c r="G117" s="145"/>
      <c r="H117" s="75">
        <f t="shared" si="1"/>
        <v>2612164.2</v>
      </c>
    </row>
    <row r="118" spans="1:8" ht="39.75" customHeight="1">
      <c r="A118" s="26" t="s">
        <v>100</v>
      </c>
      <c r="B118" s="160" t="s">
        <v>5</v>
      </c>
      <c r="C118" s="160" t="s">
        <v>57</v>
      </c>
      <c r="D118" s="146" t="s">
        <v>576</v>
      </c>
      <c r="E118" s="162">
        <v>800</v>
      </c>
      <c r="F118" s="75">
        <v>39000</v>
      </c>
      <c r="G118" s="145"/>
      <c r="H118" s="75">
        <f t="shared" si="1"/>
        <v>39000</v>
      </c>
    </row>
    <row r="119" spans="1:8" ht="39.75" customHeight="1">
      <c r="A119" s="57" t="s">
        <v>134</v>
      </c>
      <c r="B119" s="160" t="s">
        <v>5</v>
      </c>
      <c r="C119" s="160" t="s">
        <v>57</v>
      </c>
      <c r="D119" s="160" t="s">
        <v>577</v>
      </c>
      <c r="E119" s="162">
        <v>200</v>
      </c>
      <c r="F119" s="75">
        <v>229500</v>
      </c>
      <c r="G119" s="145"/>
      <c r="H119" s="75">
        <f t="shared" si="1"/>
        <v>229500</v>
      </c>
    </row>
    <row r="120" spans="1:8" ht="38.25">
      <c r="A120" s="26" t="s">
        <v>135</v>
      </c>
      <c r="B120" s="160" t="s">
        <v>5</v>
      </c>
      <c r="C120" s="160" t="s">
        <v>57</v>
      </c>
      <c r="D120" s="146" t="s">
        <v>579</v>
      </c>
      <c r="E120" s="162">
        <v>200</v>
      </c>
      <c r="F120" s="75">
        <v>439297.8</v>
      </c>
      <c r="G120" s="145"/>
      <c r="H120" s="75">
        <f t="shared" si="1"/>
        <v>439297.8</v>
      </c>
    </row>
    <row r="121" spans="1:8" ht="78.75" customHeight="1">
      <c r="A121" s="26" t="s">
        <v>281</v>
      </c>
      <c r="B121" s="160" t="s">
        <v>5</v>
      </c>
      <c r="C121" s="160" t="s">
        <v>57</v>
      </c>
      <c r="D121" s="160" t="s">
        <v>583</v>
      </c>
      <c r="E121" s="162">
        <v>100</v>
      </c>
      <c r="F121" s="75">
        <v>244943</v>
      </c>
      <c r="G121" s="145"/>
      <c r="H121" s="75">
        <f t="shared" si="1"/>
        <v>244943</v>
      </c>
    </row>
    <row r="122" spans="1:8" ht="92.25" customHeight="1">
      <c r="A122" s="39" t="s">
        <v>581</v>
      </c>
      <c r="B122" s="160" t="s">
        <v>5</v>
      </c>
      <c r="C122" s="160" t="s">
        <v>57</v>
      </c>
      <c r="D122" s="146" t="s">
        <v>582</v>
      </c>
      <c r="E122" s="162">
        <v>100</v>
      </c>
      <c r="F122" s="75">
        <v>2315044</v>
      </c>
      <c r="G122" s="145"/>
      <c r="H122" s="75">
        <f t="shared" si="1"/>
        <v>2315044</v>
      </c>
    </row>
    <row r="123" spans="1:8" ht="52.5" customHeight="1">
      <c r="A123" s="45" t="s">
        <v>357</v>
      </c>
      <c r="B123" s="160" t="s">
        <v>5</v>
      </c>
      <c r="C123" s="160" t="s">
        <v>57</v>
      </c>
      <c r="D123" s="160" t="s">
        <v>724</v>
      </c>
      <c r="E123" s="162">
        <v>100</v>
      </c>
      <c r="F123" s="75">
        <v>242764</v>
      </c>
      <c r="G123" s="145">
        <v>69626.4</v>
      </c>
      <c r="H123" s="75">
        <f t="shared" si="1"/>
        <v>312390.4</v>
      </c>
    </row>
    <row r="124" spans="1:8" ht="53.25" customHeight="1">
      <c r="A124" s="45" t="s">
        <v>358</v>
      </c>
      <c r="B124" s="160" t="s">
        <v>5</v>
      </c>
      <c r="C124" s="160" t="s">
        <v>57</v>
      </c>
      <c r="D124" s="160" t="s">
        <v>725</v>
      </c>
      <c r="E124" s="162">
        <v>100</v>
      </c>
      <c r="F124" s="75">
        <v>266682</v>
      </c>
      <c r="G124" s="145"/>
      <c r="H124" s="75">
        <f t="shared" si="1"/>
        <v>266682</v>
      </c>
    </row>
    <row r="125" spans="1:8" ht="80.25" customHeight="1">
      <c r="A125" s="37" t="s">
        <v>279</v>
      </c>
      <c r="B125" s="160" t="s">
        <v>5</v>
      </c>
      <c r="C125" s="160" t="s">
        <v>57</v>
      </c>
      <c r="D125" s="162">
        <v>2210400200</v>
      </c>
      <c r="E125" s="162">
        <v>100</v>
      </c>
      <c r="F125" s="76">
        <v>1791118.71</v>
      </c>
      <c r="G125" s="145">
        <v>-10652.71</v>
      </c>
      <c r="H125" s="75">
        <f t="shared" si="1"/>
        <v>1780466</v>
      </c>
    </row>
    <row r="126" spans="1:8" ht="54.75" customHeight="1" hidden="1">
      <c r="A126" s="26" t="s">
        <v>279</v>
      </c>
      <c r="B126" s="160" t="s">
        <v>5</v>
      </c>
      <c r="C126" s="160" t="s">
        <v>57</v>
      </c>
      <c r="D126" s="160" t="s">
        <v>633</v>
      </c>
      <c r="E126" s="162">
        <v>100</v>
      </c>
      <c r="F126" s="75">
        <v>1453100</v>
      </c>
      <c r="G126" s="145"/>
      <c r="H126" s="75">
        <f t="shared" si="1"/>
        <v>1453100</v>
      </c>
    </row>
    <row r="127" spans="1:8" ht="51">
      <c r="A127" s="26" t="s">
        <v>850</v>
      </c>
      <c r="B127" s="160" t="s">
        <v>5</v>
      </c>
      <c r="C127" s="160" t="s">
        <v>57</v>
      </c>
      <c r="D127" s="160" t="s">
        <v>633</v>
      </c>
      <c r="E127" s="162">
        <v>200</v>
      </c>
      <c r="F127" s="75">
        <v>611649.87</v>
      </c>
      <c r="G127" s="145">
        <v>10652.71</v>
      </c>
      <c r="H127" s="75">
        <f t="shared" si="1"/>
        <v>622302.58</v>
      </c>
    </row>
    <row r="128" spans="1:8" ht="40.5" customHeight="1">
      <c r="A128" s="26" t="s">
        <v>851</v>
      </c>
      <c r="B128" s="187" t="s">
        <v>5</v>
      </c>
      <c r="C128" s="187" t="s">
        <v>57</v>
      </c>
      <c r="D128" s="187" t="s">
        <v>834</v>
      </c>
      <c r="E128" s="188">
        <v>200</v>
      </c>
      <c r="F128" s="75">
        <v>108613.13</v>
      </c>
      <c r="G128" s="145"/>
      <c r="H128" s="75">
        <f t="shared" si="1"/>
        <v>108613.13</v>
      </c>
    </row>
    <row r="129" spans="1:8" ht="51">
      <c r="A129" s="26" t="s">
        <v>791</v>
      </c>
      <c r="B129" s="160" t="s">
        <v>5</v>
      </c>
      <c r="C129" s="160" t="s">
        <v>57</v>
      </c>
      <c r="D129" s="160" t="s">
        <v>792</v>
      </c>
      <c r="E129" s="162">
        <v>500</v>
      </c>
      <c r="F129" s="75">
        <v>238407</v>
      </c>
      <c r="G129" s="145"/>
      <c r="H129" s="75">
        <f t="shared" si="1"/>
        <v>238407</v>
      </c>
    </row>
    <row r="130" spans="1:8" ht="41.25" customHeight="1">
      <c r="A130" s="39" t="s">
        <v>619</v>
      </c>
      <c r="B130" s="160" t="s">
        <v>5</v>
      </c>
      <c r="C130" s="160" t="s">
        <v>57</v>
      </c>
      <c r="D130" s="160" t="s">
        <v>661</v>
      </c>
      <c r="E130" s="162">
        <v>200</v>
      </c>
      <c r="F130" s="75">
        <v>30000</v>
      </c>
      <c r="G130" s="145"/>
      <c r="H130" s="75">
        <f t="shared" si="1"/>
        <v>30000</v>
      </c>
    </row>
    <row r="131" spans="1:8" ht="63.75">
      <c r="A131" s="26" t="s">
        <v>885</v>
      </c>
      <c r="B131" s="225" t="s">
        <v>5</v>
      </c>
      <c r="C131" s="225" t="s">
        <v>57</v>
      </c>
      <c r="D131" s="146" t="s">
        <v>883</v>
      </c>
      <c r="E131" s="226">
        <v>200</v>
      </c>
      <c r="F131" s="75">
        <v>34729.29</v>
      </c>
      <c r="G131" s="145"/>
      <c r="H131" s="75">
        <f t="shared" si="1"/>
        <v>34729.29</v>
      </c>
    </row>
    <row r="132" spans="1:8" ht="51">
      <c r="A132" s="26" t="s">
        <v>899</v>
      </c>
      <c r="B132" s="231" t="s">
        <v>5</v>
      </c>
      <c r="C132" s="231" t="s">
        <v>57</v>
      </c>
      <c r="D132" s="146" t="s">
        <v>900</v>
      </c>
      <c r="E132" s="232">
        <v>500</v>
      </c>
      <c r="F132" s="75">
        <v>105511.45</v>
      </c>
      <c r="G132" s="145"/>
      <c r="H132" s="75">
        <f t="shared" si="1"/>
        <v>105511.45</v>
      </c>
    </row>
    <row r="133" spans="1:8" ht="41.25" customHeight="1">
      <c r="A133" s="26" t="s">
        <v>899</v>
      </c>
      <c r="B133" s="258" t="s">
        <v>5</v>
      </c>
      <c r="C133" s="258" t="s">
        <v>368</v>
      </c>
      <c r="D133" s="146" t="s">
        <v>900</v>
      </c>
      <c r="E133" s="259">
        <v>500</v>
      </c>
      <c r="F133" s="75">
        <v>600000</v>
      </c>
      <c r="G133" s="145"/>
      <c r="H133" s="75">
        <f t="shared" si="1"/>
        <v>600000</v>
      </c>
    </row>
    <row r="134" spans="1:8" ht="26.25" customHeight="1">
      <c r="A134" s="43" t="s">
        <v>72</v>
      </c>
      <c r="B134" s="44" t="s">
        <v>6</v>
      </c>
      <c r="C134" s="160"/>
      <c r="D134" s="160"/>
      <c r="E134" s="25"/>
      <c r="F134" s="74">
        <f>F135+F136+F138+F139+F140+F141+F142+F143+F144+F145+F146+F147+F148+F149+F152+F153+F154+F155+F156+F157+F158+F159+F160+F161+F162+F163+F164+F165+F166+F167+F168+F171+F172+F173+F174+F175+F176+F177+F179+F180+F182+F183+F185+F187+F189+F191+F193+F199+F200+F201+F202+F203+F204+F205+F206+F207+F208+F209+F210+F211+F212+F213+F214+F215+F216+F218+F219+F220+F221+F222+F224+F225+F226+F227+F228+F230+F217+F169+F170+F151+F178+F197+F223+F181+F184+F186+F188+F190+F192+F194+F198+F229+F231+F195+F196+F137</f>
        <v>162138329.67000008</v>
      </c>
      <c r="G134" s="74">
        <f>G135+G136+G138+G139+G140+G141+G142+G143+G144+G145+G146+G147+G148+G149+G152+G153+G154+G155+G156+G157+G158+G159+G160+G161+G162+G163+G164+G165+G166+G167+G168+G171+G172+G173+G174+G175+G176+G177+G179+G180+G182+G183+G185+G187+G189+G191+G193+G199+G200+G201+G202+G203+G204+G205+G206+G207+G208+G209+G210+G211+G212+G213+G214+G215+G216+G218+G219+G220+G221+G222+G224+G225+G226+G227+G228+G230+G217+G169+G170+G151+G178+G197+G223+G181+G184+G186+G188+G190+G192+G194+G198+G229+G231+G195+G196+G137</f>
        <v>1301771.0000000002</v>
      </c>
      <c r="H134" s="74">
        <f>H135+H136+H138+H139+H140+H141+H142+H143+H144+H145+H146+H147+H148+H149+H152+H153+H154+H155+H156+H157+H158+H159+H160+H161+H162+H163+H164+H165+H166+H167+H168+H171+H172+H173+H174+H175+H176+H177+H179+H180+H182+H183+H185+H187+H189+H191+H193+H199+H200+H201+H202+H203+H204+H205+H206+H207+H208+H209+H210+H211+H212+H213+H214+H215+H216+H218+H219+H220+H221+H222+H224+H225+H226+H227+H228+H230+H217+H169+H170+H151+H178+H197+H223+H181+H184+H186+H188+H190+H192+H194+H198+H229+H231+H195+H196+H137</f>
        <v>163440100.67000005</v>
      </c>
    </row>
    <row r="135" spans="1:8" ht="38.25">
      <c r="A135" s="46" t="s">
        <v>828</v>
      </c>
      <c r="B135" s="187" t="s">
        <v>6</v>
      </c>
      <c r="C135" s="187" t="s">
        <v>52</v>
      </c>
      <c r="D135" s="187" t="s">
        <v>829</v>
      </c>
      <c r="E135" s="25">
        <v>200</v>
      </c>
      <c r="F135" s="75">
        <v>745000</v>
      </c>
      <c r="G135" s="145"/>
      <c r="H135" s="75">
        <f>F135+G135</f>
        <v>745000</v>
      </c>
    </row>
    <row r="136" spans="1:8" ht="41.25" customHeight="1">
      <c r="A136" s="39" t="s">
        <v>528</v>
      </c>
      <c r="B136" s="160" t="s">
        <v>6</v>
      </c>
      <c r="C136" s="160" t="s">
        <v>52</v>
      </c>
      <c r="D136" s="160" t="s">
        <v>529</v>
      </c>
      <c r="E136" s="162">
        <v>200</v>
      </c>
      <c r="F136" s="75">
        <v>399359.49</v>
      </c>
      <c r="G136" s="145"/>
      <c r="H136" s="75">
        <f>F136+G136</f>
        <v>399359.49</v>
      </c>
    </row>
    <row r="137" spans="1:8" ht="41.25" customHeight="1">
      <c r="A137" s="26" t="s">
        <v>968</v>
      </c>
      <c r="B137" s="292" t="s">
        <v>6</v>
      </c>
      <c r="C137" s="292" t="s">
        <v>52</v>
      </c>
      <c r="D137" s="298" t="s">
        <v>977</v>
      </c>
      <c r="E137" s="293">
        <v>200</v>
      </c>
      <c r="F137" s="75">
        <v>1241990</v>
      </c>
      <c r="G137" s="145"/>
      <c r="H137" s="75">
        <f>F137+G137</f>
        <v>1241990</v>
      </c>
    </row>
    <row r="138" spans="1:8" ht="41.25" customHeight="1">
      <c r="A138" s="26" t="s">
        <v>769</v>
      </c>
      <c r="B138" s="160" t="s">
        <v>6</v>
      </c>
      <c r="C138" s="160" t="s">
        <v>52</v>
      </c>
      <c r="D138" s="160" t="s">
        <v>768</v>
      </c>
      <c r="E138" s="162">
        <v>200</v>
      </c>
      <c r="F138" s="75">
        <v>505050.51</v>
      </c>
      <c r="G138" s="145"/>
      <c r="H138" s="75">
        <f aca="true" t="shared" si="2" ref="H138:H217">F138+G138</f>
        <v>505050.51</v>
      </c>
    </row>
    <row r="139" spans="1:8" ht="41.25" customHeight="1">
      <c r="A139" s="26" t="s">
        <v>804</v>
      </c>
      <c r="B139" s="160" t="s">
        <v>6</v>
      </c>
      <c r="C139" s="160" t="s">
        <v>52</v>
      </c>
      <c r="D139" s="181" t="s">
        <v>823</v>
      </c>
      <c r="E139" s="162">
        <v>200</v>
      </c>
      <c r="F139" s="75">
        <v>1129426.18</v>
      </c>
      <c r="G139" s="145"/>
      <c r="H139" s="75">
        <f t="shared" si="2"/>
        <v>1129426.18</v>
      </c>
    </row>
    <row r="140" spans="1:8" ht="106.5" customHeight="1">
      <c r="A140" s="120" t="s">
        <v>665</v>
      </c>
      <c r="B140" s="160" t="s">
        <v>6</v>
      </c>
      <c r="C140" s="160" t="s">
        <v>52</v>
      </c>
      <c r="D140" s="121" t="s">
        <v>533</v>
      </c>
      <c r="E140" s="122">
        <v>200</v>
      </c>
      <c r="F140" s="163">
        <v>51890</v>
      </c>
      <c r="G140" s="145"/>
      <c r="H140" s="75">
        <f t="shared" si="2"/>
        <v>51890</v>
      </c>
    </row>
    <row r="141" spans="1:8" ht="30.75" customHeight="1">
      <c r="A141" s="26" t="s">
        <v>130</v>
      </c>
      <c r="B141" s="160" t="s">
        <v>6</v>
      </c>
      <c r="C141" s="160" t="s">
        <v>52</v>
      </c>
      <c r="D141" s="160" t="s">
        <v>543</v>
      </c>
      <c r="E141" s="162">
        <v>200</v>
      </c>
      <c r="F141" s="75">
        <v>1387100</v>
      </c>
      <c r="G141" s="145"/>
      <c r="H141" s="75">
        <f t="shared" si="2"/>
        <v>1387100</v>
      </c>
    </row>
    <row r="142" spans="1:8" ht="68.25" customHeight="1">
      <c r="A142" s="26" t="s">
        <v>79</v>
      </c>
      <c r="B142" s="160" t="s">
        <v>6</v>
      </c>
      <c r="C142" s="160" t="s">
        <v>52</v>
      </c>
      <c r="D142" s="160" t="s">
        <v>541</v>
      </c>
      <c r="E142" s="162">
        <v>100</v>
      </c>
      <c r="F142" s="75">
        <v>1914600</v>
      </c>
      <c r="G142" s="145"/>
      <c r="H142" s="75">
        <f t="shared" si="2"/>
        <v>1914600</v>
      </c>
    </row>
    <row r="143" spans="1:8" ht="42.75" customHeight="1">
      <c r="A143" s="26" t="s">
        <v>128</v>
      </c>
      <c r="B143" s="160" t="s">
        <v>6</v>
      </c>
      <c r="C143" s="160" t="s">
        <v>52</v>
      </c>
      <c r="D143" s="159" t="s">
        <v>541</v>
      </c>
      <c r="E143" s="162">
        <v>200</v>
      </c>
      <c r="F143" s="75">
        <v>3746017.34</v>
      </c>
      <c r="G143" s="145">
        <v>-6478.13</v>
      </c>
      <c r="H143" s="75">
        <f t="shared" si="2"/>
        <v>3739539.21</v>
      </c>
    </row>
    <row r="144" spans="1:8" ht="29.25" customHeight="1">
      <c r="A144" s="26" t="s">
        <v>80</v>
      </c>
      <c r="B144" s="160" t="s">
        <v>6</v>
      </c>
      <c r="C144" s="160" t="s">
        <v>52</v>
      </c>
      <c r="D144" s="160" t="s">
        <v>541</v>
      </c>
      <c r="E144" s="162">
        <v>800</v>
      </c>
      <c r="F144" s="75">
        <v>183900</v>
      </c>
      <c r="G144" s="145">
        <v>6478.13</v>
      </c>
      <c r="H144" s="75">
        <f t="shared" si="2"/>
        <v>190378.13</v>
      </c>
    </row>
    <row r="145" spans="1:8" ht="56.25" customHeight="1">
      <c r="A145" s="45" t="s">
        <v>357</v>
      </c>
      <c r="B145" s="160" t="s">
        <v>6</v>
      </c>
      <c r="C145" s="160" t="s">
        <v>52</v>
      </c>
      <c r="D145" s="160" t="s">
        <v>544</v>
      </c>
      <c r="E145" s="162">
        <v>100</v>
      </c>
      <c r="F145" s="75">
        <v>850770.6</v>
      </c>
      <c r="G145" s="145">
        <v>142417.65</v>
      </c>
      <c r="H145" s="75">
        <f t="shared" si="2"/>
        <v>993188.25</v>
      </c>
    </row>
    <row r="146" spans="1:8" ht="54.75" customHeight="1">
      <c r="A146" s="45" t="s">
        <v>358</v>
      </c>
      <c r="B146" s="160" t="s">
        <v>6</v>
      </c>
      <c r="C146" s="160" t="s">
        <v>52</v>
      </c>
      <c r="D146" s="160" t="s">
        <v>545</v>
      </c>
      <c r="E146" s="162">
        <v>100</v>
      </c>
      <c r="F146" s="75">
        <v>139208.07</v>
      </c>
      <c r="G146" s="145"/>
      <c r="H146" s="75">
        <f t="shared" si="2"/>
        <v>139208.07</v>
      </c>
    </row>
    <row r="147" spans="1:8" ht="38.25">
      <c r="A147" s="26" t="s">
        <v>129</v>
      </c>
      <c r="B147" s="160" t="s">
        <v>6</v>
      </c>
      <c r="C147" s="160" t="s">
        <v>52</v>
      </c>
      <c r="D147" s="160" t="s">
        <v>542</v>
      </c>
      <c r="E147" s="162">
        <v>200</v>
      </c>
      <c r="F147" s="75">
        <v>1299988</v>
      </c>
      <c r="G147" s="145"/>
      <c r="H147" s="75">
        <f t="shared" si="2"/>
        <v>1299988</v>
      </c>
    </row>
    <row r="148" spans="1:8" ht="122.25" customHeight="1">
      <c r="A148" s="26" t="s">
        <v>669</v>
      </c>
      <c r="B148" s="160" t="s">
        <v>6</v>
      </c>
      <c r="C148" s="160" t="s">
        <v>52</v>
      </c>
      <c r="D148" s="160" t="s">
        <v>557</v>
      </c>
      <c r="E148" s="162">
        <v>100</v>
      </c>
      <c r="F148" s="75">
        <v>9191753</v>
      </c>
      <c r="G148" s="145">
        <v>138336</v>
      </c>
      <c r="H148" s="75">
        <f t="shared" si="2"/>
        <v>9330089</v>
      </c>
    </row>
    <row r="149" spans="1:8" ht="91.5" customHeight="1">
      <c r="A149" s="26" t="s">
        <v>670</v>
      </c>
      <c r="B149" s="160" t="s">
        <v>6</v>
      </c>
      <c r="C149" s="160" t="s">
        <v>52</v>
      </c>
      <c r="D149" s="160" t="s">
        <v>557</v>
      </c>
      <c r="E149" s="162">
        <v>200</v>
      </c>
      <c r="F149" s="75">
        <v>47946</v>
      </c>
      <c r="G149" s="145"/>
      <c r="H149" s="75">
        <f t="shared" si="2"/>
        <v>47946</v>
      </c>
    </row>
    <row r="150" spans="1:8" ht="9.75" customHeight="1" hidden="1">
      <c r="A150" s="45" t="s">
        <v>357</v>
      </c>
      <c r="B150" s="160" t="s">
        <v>6</v>
      </c>
      <c r="C150" s="160" t="s">
        <v>52</v>
      </c>
      <c r="D150" s="160" t="s">
        <v>544</v>
      </c>
      <c r="E150" s="162">
        <v>100</v>
      </c>
      <c r="F150" s="75">
        <v>461286</v>
      </c>
      <c r="G150" s="145"/>
      <c r="H150" s="75">
        <f t="shared" si="2"/>
        <v>461286</v>
      </c>
    </row>
    <row r="151" spans="1:8" ht="45" customHeight="1">
      <c r="A151" s="39" t="s">
        <v>787</v>
      </c>
      <c r="B151" s="231" t="s">
        <v>6</v>
      </c>
      <c r="C151" s="231" t="s">
        <v>52</v>
      </c>
      <c r="D151" s="231" t="s">
        <v>788</v>
      </c>
      <c r="E151" s="232">
        <v>200</v>
      </c>
      <c r="F151" s="75">
        <v>24000</v>
      </c>
      <c r="G151" s="145"/>
      <c r="H151" s="75">
        <f t="shared" si="2"/>
        <v>24000</v>
      </c>
    </row>
    <row r="152" spans="1:8" ht="38.25">
      <c r="A152" s="45" t="s">
        <v>828</v>
      </c>
      <c r="B152" s="187" t="s">
        <v>6</v>
      </c>
      <c r="C152" s="187" t="s">
        <v>53</v>
      </c>
      <c r="D152" s="187" t="s">
        <v>829</v>
      </c>
      <c r="E152" s="188">
        <v>200</v>
      </c>
      <c r="F152" s="75">
        <v>800000</v>
      </c>
      <c r="G152" s="145"/>
      <c r="H152" s="75">
        <f t="shared" si="2"/>
        <v>800000</v>
      </c>
    </row>
    <row r="153" spans="1:8" ht="40.5" customHeight="1">
      <c r="A153" s="45" t="s">
        <v>836</v>
      </c>
      <c r="B153" s="187" t="s">
        <v>6</v>
      </c>
      <c r="C153" s="187" t="s">
        <v>53</v>
      </c>
      <c r="D153" s="187" t="s">
        <v>829</v>
      </c>
      <c r="E153" s="188">
        <v>600</v>
      </c>
      <c r="F153" s="75">
        <v>1000000</v>
      </c>
      <c r="G153" s="145"/>
      <c r="H153" s="75">
        <f t="shared" si="2"/>
        <v>1000000</v>
      </c>
    </row>
    <row r="154" spans="1:8" ht="38.25">
      <c r="A154" s="26" t="s">
        <v>525</v>
      </c>
      <c r="B154" s="160" t="s">
        <v>6</v>
      </c>
      <c r="C154" s="160" t="s">
        <v>53</v>
      </c>
      <c r="D154" s="160" t="s">
        <v>526</v>
      </c>
      <c r="E154" s="162">
        <v>200</v>
      </c>
      <c r="F154" s="75">
        <v>3242388.2</v>
      </c>
      <c r="G154" s="145"/>
      <c r="H154" s="75">
        <f t="shared" si="2"/>
        <v>3242388.2</v>
      </c>
    </row>
    <row r="155" spans="1:8" ht="42" customHeight="1">
      <c r="A155" s="26" t="s">
        <v>527</v>
      </c>
      <c r="B155" s="160" t="s">
        <v>6</v>
      </c>
      <c r="C155" s="160" t="s">
        <v>53</v>
      </c>
      <c r="D155" s="160" t="s">
        <v>526</v>
      </c>
      <c r="E155" s="162">
        <v>600</v>
      </c>
      <c r="F155" s="75">
        <v>3455243.24</v>
      </c>
      <c r="G155" s="145"/>
      <c r="H155" s="75">
        <f t="shared" si="2"/>
        <v>3455243.24</v>
      </c>
    </row>
    <row r="156" spans="1:8" ht="80.25" customHeight="1">
      <c r="A156" s="3" t="s">
        <v>963</v>
      </c>
      <c r="B156" s="160" t="s">
        <v>6</v>
      </c>
      <c r="C156" s="160" t="s">
        <v>53</v>
      </c>
      <c r="D156" s="162" t="s">
        <v>695</v>
      </c>
      <c r="E156" s="162">
        <v>200</v>
      </c>
      <c r="F156" s="76">
        <v>914631.15</v>
      </c>
      <c r="G156" s="145"/>
      <c r="H156" s="75">
        <f t="shared" si="2"/>
        <v>914631.15</v>
      </c>
    </row>
    <row r="157" spans="1:8" ht="81" customHeight="1">
      <c r="A157" s="3" t="s">
        <v>964</v>
      </c>
      <c r="B157" s="160" t="s">
        <v>6</v>
      </c>
      <c r="C157" s="160" t="s">
        <v>53</v>
      </c>
      <c r="D157" s="162" t="s">
        <v>695</v>
      </c>
      <c r="E157" s="162">
        <v>600</v>
      </c>
      <c r="F157" s="76">
        <v>2806928</v>
      </c>
      <c r="G157" s="145"/>
      <c r="H157" s="75">
        <f t="shared" si="2"/>
        <v>2806928</v>
      </c>
    </row>
    <row r="158" spans="1:8" ht="81.75" customHeight="1">
      <c r="A158" s="37" t="s">
        <v>366</v>
      </c>
      <c r="B158" s="160" t="s">
        <v>6</v>
      </c>
      <c r="C158" s="160" t="s">
        <v>53</v>
      </c>
      <c r="D158" s="162">
        <v>2120180090</v>
      </c>
      <c r="E158" s="162">
        <v>600</v>
      </c>
      <c r="F158" s="76">
        <v>80914</v>
      </c>
      <c r="G158" s="145"/>
      <c r="H158" s="75">
        <f t="shared" si="2"/>
        <v>80914</v>
      </c>
    </row>
    <row r="159" spans="1:8" ht="51">
      <c r="A159" s="26" t="s">
        <v>774</v>
      </c>
      <c r="B159" s="160" t="s">
        <v>6</v>
      </c>
      <c r="C159" s="160" t="s">
        <v>53</v>
      </c>
      <c r="D159" s="160" t="s">
        <v>775</v>
      </c>
      <c r="E159" s="162">
        <v>200</v>
      </c>
      <c r="F159" s="75">
        <v>365180.4</v>
      </c>
      <c r="G159" s="145"/>
      <c r="H159" s="75">
        <f t="shared" si="2"/>
        <v>365180.4</v>
      </c>
    </row>
    <row r="160" spans="1:8" ht="51">
      <c r="A160" s="26" t="s">
        <v>776</v>
      </c>
      <c r="B160" s="160" t="s">
        <v>6</v>
      </c>
      <c r="C160" s="160" t="s">
        <v>53</v>
      </c>
      <c r="D160" s="160" t="s">
        <v>775</v>
      </c>
      <c r="E160" s="162">
        <v>600</v>
      </c>
      <c r="F160" s="75">
        <v>1338994.8</v>
      </c>
      <c r="G160" s="145"/>
      <c r="H160" s="75">
        <f t="shared" si="2"/>
        <v>1338994.8</v>
      </c>
    </row>
    <row r="161" spans="1:8" ht="66" customHeight="1">
      <c r="A161" s="26" t="s">
        <v>81</v>
      </c>
      <c r="B161" s="160" t="s">
        <v>6</v>
      </c>
      <c r="C161" s="160" t="s">
        <v>53</v>
      </c>
      <c r="D161" s="160" t="s">
        <v>547</v>
      </c>
      <c r="E161" s="162">
        <v>100</v>
      </c>
      <c r="F161" s="75">
        <v>898000</v>
      </c>
      <c r="G161" s="145"/>
      <c r="H161" s="75">
        <f t="shared" si="2"/>
        <v>898000</v>
      </c>
    </row>
    <row r="162" spans="1:8" ht="53.25" customHeight="1">
      <c r="A162" s="46" t="s">
        <v>131</v>
      </c>
      <c r="B162" s="160" t="s">
        <v>6</v>
      </c>
      <c r="C162" s="160" t="s">
        <v>53</v>
      </c>
      <c r="D162" s="159" t="s">
        <v>547</v>
      </c>
      <c r="E162" s="162">
        <v>200</v>
      </c>
      <c r="F162" s="75">
        <v>11830763</v>
      </c>
      <c r="G162" s="145"/>
      <c r="H162" s="75">
        <f t="shared" si="2"/>
        <v>11830763</v>
      </c>
    </row>
    <row r="163" spans="1:8" ht="51">
      <c r="A163" s="46" t="s">
        <v>82</v>
      </c>
      <c r="B163" s="160" t="s">
        <v>6</v>
      </c>
      <c r="C163" s="160" t="s">
        <v>53</v>
      </c>
      <c r="D163" s="159" t="s">
        <v>547</v>
      </c>
      <c r="E163" s="162">
        <v>600</v>
      </c>
      <c r="F163" s="75">
        <v>19617181.21</v>
      </c>
      <c r="G163" s="145">
        <v>117450</v>
      </c>
      <c r="H163" s="75">
        <f t="shared" si="2"/>
        <v>19734631.21</v>
      </c>
    </row>
    <row r="164" spans="1:8" ht="38.25">
      <c r="A164" s="46" t="s">
        <v>83</v>
      </c>
      <c r="B164" s="160" t="s">
        <v>6</v>
      </c>
      <c r="C164" s="160" t="s">
        <v>53</v>
      </c>
      <c r="D164" s="159" t="s">
        <v>547</v>
      </c>
      <c r="E164" s="162">
        <v>800</v>
      </c>
      <c r="F164" s="75">
        <v>388900</v>
      </c>
      <c r="G164" s="145"/>
      <c r="H164" s="75">
        <f t="shared" si="2"/>
        <v>388900</v>
      </c>
    </row>
    <row r="165" spans="1:8" ht="38.25">
      <c r="A165" s="26" t="s">
        <v>129</v>
      </c>
      <c r="B165" s="160" t="s">
        <v>6</v>
      </c>
      <c r="C165" s="160" t="s">
        <v>53</v>
      </c>
      <c r="D165" s="160" t="s">
        <v>549</v>
      </c>
      <c r="E165" s="162">
        <v>200</v>
      </c>
      <c r="F165" s="75">
        <v>582384.6</v>
      </c>
      <c r="G165" s="145"/>
      <c r="H165" s="75">
        <f t="shared" si="2"/>
        <v>582384.6</v>
      </c>
    </row>
    <row r="166" spans="1:8" ht="27.75" customHeight="1">
      <c r="A166" s="26" t="s">
        <v>130</v>
      </c>
      <c r="B166" s="160" t="s">
        <v>6</v>
      </c>
      <c r="C166" s="160" t="s">
        <v>53</v>
      </c>
      <c r="D166" s="160" t="s">
        <v>550</v>
      </c>
      <c r="E166" s="162">
        <v>200</v>
      </c>
      <c r="F166" s="75">
        <v>514300</v>
      </c>
      <c r="G166" s="145"/>
      <c r="H166" s="75">
        <f t="shared" si="2"/>
        <v>514300</v>
      </c>
    </row>
    <row r="167" spans="1:8" ht="108" customHeight="1">
      <c r="A167" s="110" t="s">
        <v>965</v>
      </c>
      <c r="B167" s="160" t="s">
        <v>6</v>
      </c>
      <c r="C167" s="160" t="s">
        <v>53</v>
      </c>
      <c r="D167" s="160" t="s">
        <v>553</v>
      </c>
      <c r="E167" s="162">
        <v>100</v>
      </c>
      <c r="F167" s="75">
        <v>1249920</v>
      </c>
      <c r="G167" s="145"/>
      <c r="H167" s="75">
        <f t="shared" si="2"/>
        <v>1249920</v>
      </c>
    </row>
    <row r="168" spans="1:8" ht="54.75" customHeight="1">
      <c r="A168" s="110" t="s">
        <v>757</v>
      </c>
      <c r="B168" s="239" t="s">
        <v>6</v>
      </c>
      <c r="C168" s="239" t="s">
        <v>53</v>
      </c>
      <c r="D168" s="239" t="s">
        <v>553</v>
      </c>
      <c r="E168" s="240">
        <v>600</v>
      </c>
      <c r="F168" s="75">
        <v>2890440</v>
      </c>
      <c r="G168" s="145"/>
      <c r="H168" s="75">
        <f t="shared" si="2"/>
        <v>2890440</v>
      </c>
    </row>
    <row r="169" spans="1:8" ht="63.75">
      <c r="A169" s="45" t="s">
        <v>893</v>
      </c>
      <c r="B169" s="239" t="s">
        <v>6</v>
      </c>
      <c r="C169" s="239" t="s">
        <v>53</v>
      </c>
      <c r="D169" s="239" t="s">
        <v>891</v>
      </c>
      <c r="E169" s="240">
        <v>200</v>
      </c>
      <c r="F169" s="75">
        <v>46958.38</v>
      </c>
      <c r="G169" s="145"/>
      <c r="H169" s="75">
        <f>F169+G169</f>
        <v>46958.38</v>
      </c>
    </row>
    <row r="170" spans="1:8" ht="63.75">
      <c r="A170" s="110" t="s">
        <v>911</v>
      </c>
      <c r="B170" s="236" t="s">
        <v>6</v>
      </c>
      <c r="C170" s="236" t="s">
        <v>53</v>
      </c>
      <c r="D170" s="165" t="s">
        <v>891</v>
      </c>
      <c r="E170" s="237">
        <v>600</v>
      </c>
      <c r="F170" s="75">
        <v>144360.33</v>
      </c>
      <c r="G170" s="145"/>
      <c r="H170" s="75">
        <f>F170+G170</f>
        <v>144360.33</v>
      </c>
    </row>
    <row r="171" spans="1:8" ht="53.25" customHeight="1">
      <c r="A171" s="45" t="s">
        <v>357</v>
      </c>
      <c r="B171" s="160" t="s">
        <v>6</v>
      </c>
      <c r="C171" s="160" t="s">
        <v>53</v>
      </c>
      <c r="D171" s="160" t="s">
        <v>551</v>
      </c>
      <c r="E171" s="162">
        <v>100</v>
      </c>
      <c r="F171" s="75"/>
      <c r="G171" s="145"/>
      <c r="H171" s="75">
        <f t="shared" si="2"/>
        <v>0</v>
      </c>
    </row>
    <row r="172" spans="1:8" ht="56.25" customHeight="1">
      <c r="A172" s="45" t="s">
        <v>358</v>
      </c>
      <c r="B172" s="160" t="s">
        <v>6</v>
      </c>
      <c r="C172" s="160" t="s">
        <v>53</v>
      </c>
      <c r="D172" s="160" t="s">
        <v>552</v>
      </c>
      <c r="E172" s="162">
        <v>100</v>
      </c>
      <c r="F172" s="75">
        <v>204066.27</v>
      </c>
      <c r="G172" s="145"/>
      <c r="H172" s="75">
        <f t="shared" si="2"/>
        <v>204066.27</v>
      </c>
    </row>
    <row r="173" spans="1:8" ht="143.25" customHeight="1">
      <c r="A173" s="58" t="s">
        <v>710</v>
      </c>
      <c r="B173" s="160" t="s">
        <v>6</v>
      </c>
      <c r="C173" s="160" t="s">
        <v>53</v>
      </c>
      <c r="D173" s="160" t="s">
        <v>711</v>
      </c>
      <c r="E173" s="162">
        <v>100</v>
      </c>
      <c r="F173" s="75">
        <v>16993360.75</v>
      </c>
      <c r="G173" s="145">
        <v>161897.91</v>
      </c>
      <c r="H173" s="75">
        <f t="shared" si="2"/>
        <v>17155258.66</v>
      </c>
    </row>
    <row r="174" spans="1:8" ht="120.75" customHeight="1">
      <c r="A174" s="26" t="s">
        <v>712</v>
      </c>
      <c r="B174" s="160" t="s">
        <v>6</v>
      </c>
      <c r="C174" s="160" t="s">
        <v>53</v>
      </c>
      <c r="D174" s="160" t="s">
        <v>711</v>
      </c>
      <c r="E174" s="162">
        <v>200</v>
      </c>
      <c r="F174" s="75">
        <v>204337</v>
      </c>
      <c r="G174" s="145"/>
      <c r="H174" s="75">
        <f t="shared" si="2"/>
        <v>204337</v>
      </c>
    </row>
    <row r="175" spans="1:8" ht="133.5" customHeight="1">
      <c r="A175" s="46" t="s">
        <v>713</v>
      </c>
      <c r="B175" s="160" t="s">
        <v>6</v>
      </c>
      <c r="C175" s="160" t="s">
        <v>53</v>
      </c>
      <c r="D175" s="160" t="s">
        <v>711</v>
      </c>
      <c r="E175" s="162">
        <v>600</v>
      </c>
      <c r="F175" s="75">
        <v>48369079.25</v>
      </c>
      <c r="G175" s="145">
        <v>472658.34</v>
      </c>
      <c r="H175" s="75">
        <f t="shared" si="2"/>
        <v>48841737.59</v>
      </c>
    </row>
    <row r="176" spans="1:8" ht="51.75">
      <c r="A176" s="39" t="s">
        <v>443</v>
      </c>
      <c r="B176" s="187" t="s">
        <v>6</v>
      </c>
      <c r="C176" s="187" t="s">
        <v>53</v>
      </c>
      <c r="D176" s="187" t="s">
        <v>640</v>
      </c>
      <c r="E176" s="188">
        <v>200</v>
      </c>
      <c r="F176" s="75">
        <v>35000</v>
      </c>
      <c r="G176" s="145"/>
      <c r="H176" s="75">
        <f t="shared" si="2"/>
        <v>35000</v>
      </c>
    </row>
    <row r="177" spans="1:8" ht="39.75" customHeight="1">
      <c r="A177" s="39" t="s">
        <v>787</v>
      </c>
      <c r="B177" s="236" t="s">
        <v>6</v>
      </c>
      <c r="C177" s="236" t="s">
        <v>53</v>
      </c>
      <c r="D177" s="236" t="s">
        <v>788</v>
      </c>
      <c r="E177" s="237">
        <v>200</v>
      </c>
      <c r="F177" s="75">
        <v>109000</v>
      </c>
      <c r="G177" s="145"/>
      <c r="H177" s="75">
        <f t="shared" si="2"/>
        <v>109000</v>
      </c>
    </row>
    <row r="178" spans="1:8" ht="39.75" customHeight="1">
      <c r="A178" s="39" t="s">
        <v>898</v>
      </c>
      <c r="B178" s="236" t="s">
        <v>6</v>
      </c>
      <c r="C178" s="236" t="s">
        <v>53</v>
      </c>
      <c r="D178" s="236" t="s">
        <v>788</v>
      </c>
      <c r="E178" s="237">
        <v>600</v>
      </c>
      <c r="F178" s="75">
        <v>297500</v>
      </c>
      <c r="G178" s="145"/>
      <c r="H178" s="75">
        <f t="shared" si="2"/>
        <v>297500</v>
      </c>
    </row>
    <row r="179" spans="1:8" ht="63.75">
      <c r="A179" s="26" t="s">
        <v>94</v>
      </c>
      <c r="B179" s="160" t="s">
        <v>6</v>
      </c>
      <c r="C179" s="160" t="s">
        <v>180</v>
      </c>
      <c r="D179" s="160" t="s">
        <v>560</v>
      </c>
      <c r="E179" s="162">
        <v>100</v>
      </c>
      <c r="F179" s="75">
        <v>2002614.96</v>
      </c>
      <c r="G179" s="145"/>
      <c r="H179" s="75">
        <f t="shared" si="2"/>
        <v>2002614.96</v>
      </c>
    </row>
    <row r="180" spans="1:8" ht="38.25">
      <c r="A180" s="26" t="s">
        <v>561</v>
      </c>
      <c r="B180" s="160" t="s">
        <v>6</v>
      </c>
      <c r="C180" s="160" t="s">
        <v>180</v>
      </c>
      <c r="D180" s="160" t="s">
        <v>560</v>
      </c>
      <c r="E180" s="162">
        <v>200</v>
      </c>
      <c r="F180" s="75">
        <v>341972</v>
      </c>
      <c r="G180" s="145"/>
      <c r="H180" s="75">
        <f t="shared" si="2"/>
        <v>341972</v>
      </c>
    </row>
    <row r="181" spans="1:8" ht="49.5" customHeight="1">
      <c r="A181" s="26" t="s">
        <v>922</v>
      </c>
      <c r="B181" s="260" t="s">
        <v>6</v>
      </c>
      <c r="C181" s="260" t="s">
        <v>180</v>
      </c>
      <c r="D181" s="260" t="s">
        <v>560</v>
      </c>
      <c r="E181" s="261">
        <v>600</v>
      </c>
      <c r="F181" s="145">
        <v>1247016.45</v>
      </c>
      <c r="G181" s="145"/>
      <c r="H181" s="75">
        <f t="shared" si="2"/>
        <v>1247016.45</v>
      </c>
    </row>
    <row r="182" spans="1:8" ht="28.5" customHeight="1">
      <c r="A182" s="26" t="s">
        <v>95</v>
      </c>
      <c r="B182" s="160" t="s">
        <v>6</v>
      </c>
      <c r="C182" s="160" t="s">
        <v>180</v>
      </c>
      <c r="D182" s="160" t="s">
        <v>560</v>
      </c>
      <c r="E182" s="162">
        <v>800</v>
      </c>
      <c r="F182" s="75">
        <v>14266</v>
      </c>
      <c r="G182" s="145"/>
      <c r="H182" s="75">
        <f t="shared" si="2"/>
        <v>14266</v>
      </c>
    </row>
    <row r="183" spans="1:8" ht="91.5" customHeight="1">
      <c r="A183" s="26" t="s">
        <v>714</v>
      </c>
      <c r="B183" s="160" t="s">
        <v>6</v>
      </c>
      <c r="C183" s="160" t="s">
        <v>180</v>
      </c>
      <c r="D183" s="160" t="s">
        <v>715</v>
      </c>
      <c r="E183" s="162">
        <v>100</v>
      </c>
      <c r="F183" s="75">
        <v>1700</v>
      </c>
      <c r="G183" s="145"/>
      <c r="H183" s="75">
        <f>F183+G183</f>
        <v>1700</v>
      </c>
    </row>
    <row r="184" spans="1:8" ht="67.5" customHeight="1">
      <c r="A184" s="26" t="s">
        <v>923</v>
      </c>
      <c r="B184" s="260" t="s">
        <v>6</v>
      </c>
      <c r="C184" s="260" t="s">
        <v>180</v>
      </c>
      <c r="D184" s="260" t="s">
        <v>715</v>
      </c>
      <c r="E184" s="261">
        <v>600</v>
      </c>
      <c r="F184" s="145">
        <v>2445.88</v>
      </c>
      <c r="G184" s="145"/>
      <c r="H184" s="75">
        <f>F184+G184</f>
        <v>2445.88</v>
      </c>
    </row>
    <row r="185" spans="1:8" ht="95.25" customHeight="1">
      <c r="A185" s="45" t="s">
        <v>716</v>
      </c>
      <c r="B185" s="160" t="s">
        <v>6</v>
      </c>
      <c r="C185" s="160" t="s">
        <v>180</v>
      </c>
      <c r="D185" s="160" t="s">
        <v>717</v>
      </c>
      <c r="E185" s="162">
        <v>100</v>
      </c>
      <c r="F185" s="75">
        <v>652</v>
      </c>
      <c r="G185" s="145"/>
      <c r="H185" s="75">
        <f t="shared" si="2"/>
        <v>652</v>
      </c>
    </row>
    <row r="186" spans="1:8" ht="78" customHeight="1">
      <c r="A186" s="45" t="s">
        <v>924</v>
      </c>
      <c r="B186" s="260" t="s">
        <v>6</v>
      </c>
      <c r="C186" s="260" t="s">
        <v>180</v>
      </c>
      <c r="D186" s="260" t="s">
        <v>717</v>
      </c>
      <c r="E186" s="261">
        <v>600</v>
      </c>
      <c r="F186" s="145">
        <v>712.71</v>
      </c>
      <c r="G186" s="145"/>
      <c r="H186" s="75">
        <f t="shared" si="2"/>
        <v>712.71</v>
      </c>
    </row>
    <row r="187" spans="1:8" ht="95.25" customHeight="1">
      <c r="A187" s="26" t="s">
        <v>718</v>
      </c>
      <c r="B187" s="260" t="s">
        <v>6</v>
      </c>
      <c r="C187" s="160" t="s">
        <v>180</v>
      </c>
      <c r="D187" s="160" t="s">
        <v>719</v>
      </c>
      <c r="E187" s="162">
        <v>100</v>
      </c>
      <c r="F187" s="75">
        <v>67553.3</v>
      </c>
      <c r="G187" s="145"/>
      <c r="H187" s="75">
        <f t="shared" si="2"/>
        <v>67553.3</v>
      </c>
    </row>
    <row r="188" spans="1:8" ht="79.5" customHeight="1">
      <c r="A188" s="26" t="s">
        <v>933</v>
      </c>
      <c r="B188" s="260" t="s">
        <v>6</v>
      </c>
      <c r="C188" s="260" t="s">
        <v>180</v>
      </c>
      <c r="D188" s="260" t="s">
        <v>719</v>
      </c>
      <c r="E188" s="261">
        <v>600</v>
      </c>
      <c r="F188" s="145">
        <v>67553.3</v>
      </c>
      <c r="G188" s="145"/>
      <c r="H188" s="75">
        <f t="shared" si="2"/>
        <v>67553.3</v>
      </c>
    </row>
    <row r="189" spans="1:8" ht="93.75" customHeight="1">
      <c r="A189" s="26" t="s">
        <v>720</v>
      </c>
      <c r="B189" s="160" t="s">
        <v>6</v>
      </c>
      <c r="C189" s="160" t="s">
        <v>180</v>
      </c>
      <c r="D189" s="160" t="s">
        <v>721</v>
      </c>
      <c r="E189" s="162">
        <v>100</v>
      </c>
      <c r="F189" s="75">
        <v>170598</v>
      </c>
      <c r="G189" s="145"/>
      <c r="H189" s="75">
        <f>F189+G189</f>
        <v>170598</v>
      </c>
    </row>
    <row r="190" spans="1:8" ht="83.25" customHeight="1">
      <c r="A190" s="26" t="s">
        <v>926</v>
      </c>
      <c r="B190" s="260" t="s">
        <v>6</v>
      </c>
      <c r="C190" s="260" t="s">
        <v>180</v>
      </c>
      <c r="D190" s="260" t="s">
        <v>721</v>
      </c>
      <c r="E190" s="261">
        <v>600</v>
      </c>
      <c r="F190" s="145">
        <v>170746.5</v>
      </c>
      <c r="G190" s="145"/>
      <c r="H190" s="75">
        <f>F190+G190</f>
        <v>170746.5</v>
      </c>
    </row>
    <row r="191" spans="1:8" ht="56.25" customHeight="1">
      <c r="A191" s="45" t="s">
        <v>357</v>
      </c>
      <c r="B191" s="160" t="s">
        <v>6</v>
      </c>
      <c r="C191" s="160" t="s">
        <v>180</v>
      </c>
      <c r="D191" s="160" t="s">
        <v>722</v>
      </c>
      <c r="E191" s="162">
        <v>100</v>
      </c>
      <c r="F191" s="75">
        <v>307010.11</v>
      </c>
      <c r="G191" s="145"/>
      <c r="H191" s="75">
        <f>F191+G191</f>
        <v>307010.11</v>
      </c>
    </row>
    <row r="192" spans="1:8" ht="39" customHeight="1">
      <c r="A192" s="45" t="s">
        <v>927</v>
      </c>
      <c r="B192" s="260" t="s">
        <v>6</v>
      </c>
      <c r="C192" s="260" t="s">
        <v>180</v>
      </c>
      <c r="D192" s="260" t="s">
        <v>722</v>
      </c>
      <c r="E192" s="261">
        <v>600</v>
      </c>
      <c r="F192" s="145">
        <v>318207.27</v>
      </c>
      <c r="G192" s="145">
        <v>260149.56</v>
      </c>
      <c r="H192" s="75">
        <f>G192+F192</f>
        <v>578356.8300000001</v>
      </c>
    </row>
    <row r="193" spans="1:8" ht="54" customHeight="1">
      <c r="A193" s="45" t="s">
        <v>358</v>
      </c>
      <c r="B193" s="160" t="s">
        <v>6</v>
      </c>
      <c r="C193" s="160" t="s">
        <v>180</v>
      </c>
      <c r="D193" s="160" t="s">
        <v>723</v>
      </c>
      <c r="E193" s="162">
        <v>100</v>
      </c>
      <c r="F193" s="75">
        <v>279596.09</v>
      </c>
      <c r="G193" s="145"/>
      <c r="H193" s="75">
        <f t="shared" si="2"/>
        <v>279596.09</v>
      </c>
    </row>
    <row r="194" spans="1:8" ht="42" customHeight="1">
      <c r="A194" s="45" t="s">
        <v>934</v>
      </c>
      <c r="B194" s="260" t="s">
        <v>6</v>
      </c>
      <c r="C194" s="260" t="s">
        <v>180</v>
      </c>
      <c r="D194" s="260" t="s">
        <v>723</v>
      </c>
      <c r="E194" s="261">
        <v>600</v>
      </c>
      <c r="F194" s="145">
        <v>338222.76</v>
      </c>
      <c r="G194" s="145"/>
      <c r="H194" s="75">
        <f t="shared" si="2"/>
        <v>338222.76</v>
      </c>
    </row>
    <row r="195" spans="1:8" ht="42" customHeight="1">
      <c r="A195" s="45" t="s">
        <v>962</v>
      </c>
      <c r="B195" s="267" t="s">
        <v>6</v>
      </c>
      <c r="C195" s="267" t="s">
        <v>180</v>
      </c>
      <c r="D195" s="267" t="s">
        <v>959</v>
      </c>
      <c r="E195" s="268">
        <v>600</v>
      </c>
      <c r="F195" s="145">
        <v>577530</v>
      </c>
      <c r="G195" s="145"/>
      <c r="H195" s="75">
        <f t="shared" si="2"/>
        <v>577530</v>
      </c>
    </row>
    <row r="196" spans="1:8" ht="42" customHeight="1">
      <c r="A196" s="45" t="s">
        <v>962</v>
      </c>
      <c r="B196" s="285" t="s">
        <v>6</v>
      </c>
      <c r="C196" s="285" t="s">
        <v>180</v>
      </c>
      <c r="D196" s="285" t="s">
        <v>959</v>
      </c>
      <c r="E196" s="286">
        <v>800</v>
      </c>
      <c r="F196" s="145">
        <v>2790</v>
      </c>
      <c r="G196" s="145"/>
      <c r="H196" s="75">
        <f t="shared" si="2"/>
        <v>2790</v>
      </c>
    </row>
    <row r="197" spans="1:8" ht="39.75" customHeight="1">
      <c r="A197" s="39" t="s">
        <v>787</v>
      </c>
      <c r="B197" s="231" t="s">
        <v>6</v>
      </c>
      <c r="C197" s="231" t="s">
        <v>180</v>
      </c>
      <c r="D197" s="231" t="s">
        <v>788</v>
      </c>
      <c r="E197" s="232">
        <v>200</v>
      </c>
      <c r="F197" s="75">
        <v>0</v>
      </c>
      <c r="G197" s="145"/>
      <c r="H197" s="75">
        <f t="shared" si="2"/>
        <v>0</v>
      </c>
    </row>
    <row r="198" spans="1:8" ht="39.75" customHeight="1">
      <c r="A198" s="263" t="s">
        <v>935</v>
      </c>
      <c r="B198" s="260" t="s">
        <v>6</v>
      </c>
      <c r="C198" s="260" t="s">
        <v>180</v>
      </c>
      <c r="D198" s="260" t="s">
        <v>788</v>
      </c>
      <c r="E198" s="261">
        <v>600</v>
      </c>
      <c r="F198" s="145">
        <v>4000</v>
      </c>
      <c r="G198" s="145"/>
      <c r="H198" s="75">
        <f t="shared" si="2"/>
        <v>4000</v>
      </c>
    </row>
    <row r="199" spans="1:8" ht="66.75" customHeight="1">
      <c r="A199" s="26" t="s">
        <v>564</v>
      </c>
      <c r="B199" s="160" t="s">
        <v>6</v>
      </c>
      <c r="C199" s="160" t="s">
        <v>54</v>
      </c>
      <c r="D199" s="160" t="s">
        <v>565</v>
      </c>
      <c r="E199" s="162">
        <v>600</v>
      </c>
      <c r="F199" s="75">
        <v>26040</v>
      </c>
      <c r="G199" s="145"/>
      <c r="H199" s="75">
        <f t="shared" si="2"/>
        <v>26040</v>
      </c>
    </row>
    <row r="200" spans="1:8" ht="40.5" customHeight="1">
      <c r="A200" s="47" t="s">
        <v>145</v>
      </c>
      <c r="B200" s="160" t="s">
        <v>6</v>
      </c>
      <c r="C200" s="160" t="s">
        <v>54</v>
      </c>
      <c r="D200" s="160" t="s">
        <v>566</v>
      </c>
      <c r="E200" s="162">
        <v>200</v>
      </c>
      <c r="F200" s="75">
        <v>221340</v>
      </c>
      <c r="G200" s="145"/>
      <c r="H200" s="75">
        <f t="shared" si="2"/>
        <v>221340</v>
      </c>
    </row>
    <row r="201" spans="1:8" ht="51.75">
      <c r="A201" s="47" t="s">
        <v>146</v>
      </c>
      <c r="B201" s="160" t="s">
        <v>6</v>
      </c>
      <c r="C201" s="160" t="s">
        <v>54</v>
      </c>
      <c r="D201" s="160" t="s">
        <v>566</v>
      </c>
      <c r="E201" s="162">
        <v>600</v>
      </c>
      <c r="F201" s="75">
        <v>507780</v>
      </c>
      <c r="G201" s="145"/>
      <c r="H201" s="75">
        <f t="shared" si="2"/>
        <v>507780</v>
      </c>
    </row>
    <row r="202" spans="1:8" ht="38.25">
      <c r="A202" s="26" t="s">
        <v>282</v>
      </c>
      <c r="B202" s="160" t="s">
        <v>6</v>
      </c>
      <c r="C202" s="160" t="s">
        <v>54</v>
      </c>
      <c r="D202" s="146" t="s">
        <v>595</v>
      </c>
      <c r="E202" s="162">
        <v>200</v>
      </c>
      <c r="F202" s="75">
        <v>10000</v>
      </c>
      <c r="G202" s="145"/>
      <c r="H202" s="75">
        <f t="shared" si="2"/>
        <v>10000</v>
      </c>
    </row>
    <row r="203" spans="1:8" ht="38.25">
      <c r="A203" s="26" t="s">
        <v>807</v>
      </c>
      <c r="B203" s="170" t="s">
        <v>6</v>
      </c>
      <c r="C203" s="170" t="s">
        <v>54</v>
      </c>
      <c r="D203" s="146" t="s">
        <v>595</v>
      </c>
      <c r="E203" s="171">
        <v>600</v>
      </c>
      <c r="F203" s="75">
        <v>40000</v>
      </c>
      <c r="G203" s="145"/>
      <c r="H203" s="75">
        <f t="shared" si="2"/>
        <v>40000</v>
      </c>
    </row>
    <row r="204" spans="1:8" ht="38.25">
      <c r="A204" s="26" t="s">
        <v>808</v>
      </c>
      <c r="B204" s="170" t="s">
        <v>6</v>
      </c>
      <c r="C204" s="170" t="s">
        <v>54</v>
      </c>
      <c r="D204" s="146" t="s">
        <v>596</v>
      </c>
      <c r="E204" s="171">
        <v>600</v>
      </c>
      <c r="F204" s="75"/>
      <c r="G204" s="145"/>
      <c r="H204" s="75">
        <f t="shared" si="2"/>
        <v>0</v>
      </c>
    </row>
    <row r="205" spans="1:8" ht="29.25" customHeight="1">
      <c r="A205" s="26" t="s">
        <v>771</v>
      </c>
      <c r="B205" s="160" t="s">
        <v>6</v>
      </c>
      <c r="C205" s="160" t="s">
        <v>55</v>
      </c>
      <c r="D205" s="160" t="s">
        <v>772</v>
      </c>
      <c r="E205" s="162">
        <v>200</v>
      </c>
      <c r="F205" s="76">
        <v>70100</v>
      </c>
      <c r="G205" s="145"/>
      <c r="H205" s="75">
        <f t="shared" si="2"/>
        <v>70100</v>
      </c>
    </row>
    <row r="206" spans="1:8" ht="29.25" customHeight="1">
      <c r="A206" s="26" t="s">
        <v>773</v>
      </c>
      <c r="B206" s="160" t="s">
        <v>6</v>
      </c>
      <c r="C206" s="160" t="s">
        <v>55</v>
      </c>
      <c r="D206" s="160" t="s">
        <v>772</v>
      </c>
      <c r="E206" s="162">
        <v>300</v>
      </c>
      <c r="F206" s="76">
        <v>25000</v>
      </c>
      <c r="G206" s="145"/>
      <c r="H206" s="75">
        <f t="shared" si="2"/>
        <v>25000</v>
      </c>
    </row>
    <row r="207" spans="1:8" ht="54" customHeight="1">
      <c r="A207" s="26" t="s">
        <v>127</v>
      </c>
      <c r="B207" s="160" t="s">
        <v>6</v>
      </c>
      <c r="C207" s="160" t="s">
        <v>55</v>
      </c>
      <c r="D207" s="160" t="s">
        <v>538</v>
      </c>
      <c r="E207" s="162">
        <v>200</v>
      </c>
      <c r="F207" s="75">
        <v>376400</v>
      </c>
      <c r="G207" s="145"/>
      <c r="H207" s="75">
        <f t="shared" si="2"/>
        <v>376400</v>
      </c>
    </row>
    <row r="208" spans="1:8" ht="51">
      <c r="A208" s="26" t="s">
        <v>119</v>
      </c>
      <c r="B208" s="160" t="s">
        <v>6</v>
      </c>
      <c r="C208" s="160" t="s">
        <v>55</v>
      </c>
      <c r="D208" s="160" t="s">
        <v>538</v>
      </c>
      <c r="E208" s="162">
        <v>600</v>
      </c>
      <c r="F208" s="75">
        <v>40000</v>
      </c>
      <c r="G208" s="145"/>
      <c r="H208" s="75">
        <f t="shared" si="2"/>
        <v>40000</v>
      </c>
    </row>
    <row r="209" spans="1:8" ht="56.25" customHeight="1">
      <c r="A209" s="26" t="s">
        <v>84</v>
      </c>
      <c r="B209" s="160" t="s">
        <v>6</v>
      </c>
      <c r="C209" s="160" t="s">
        <v>55</v>
      </c>
      <c r="D209" s="160" t="s">
        <v>548</v>
      </c>
      <c r="E209" s="162">
        <v>100</v>
      </c>
      <c r="F209" s="75">
        <v>7140100</v>
      </c>
      <c r="G209" s="145">
        <v>-14600</v>
      </c>
      <c r="H209" s="75">
        <f t="shared" si="2"/>
        <v>7125500</v>
      </c>
    </row>
    <row r="210" spans="1:8" ht="25.5">
      <c r="A210" s="46" t="s">
        <v>132</v>
      </c>
      <c r="B210" s="160" t="s">
        <v>6</v>
      </c>
      <c r="C210" s="160" t="s">
        <v>55</v>
      </c>
      <c r="D210" s="160" t="s">
        <v>548</v>
      </c>
      <c r="E210" s="162">
        <v>200</v>
      </c>
      <c r="F210" s="75">
        <v>1708480</v>
      </c>
      <c r="G210" s="145">
        <v>14600</v>
      </c>
      <c r="H210" s="75">
        <f t="shared" si="2"/>
        <v>1723080</v>
      </c>
    </row>
    <row r="211" spans="1:8" ht="26.25" customHeight="1">
      <c r="A211" s="46" t="s">
        <v>85</v>
      </c>
      <c r="B211" s="160" t="s">
        <v>6</v>
      </c>
      <c r="C211" s="160" t="s">
        <v>55</v>
      </c>
      <c r="D211" s="160" t="s">
        <v>548</v>
      </c>
      <c r="E211" s="162">
        <v>800</v>
      </c>
      <c r="F211" s="75">
        <v>5800</v>
      </c>
      <c r="G211" s="145"/>
      <c r="H211" s="75">
        <f t="shared" si="2"/>
        <v>5800</v>
      </c>
    </row>
    <row r="212" spans="1:8" ht="53.25" customHeight="1">
      <c r="A212" s="46" t="s">
        <v>357</v>
      </c>
      <c r="B212" s="177" t="s">
        <v>6</v>
      </c>
      <c r="C212" s="177" t="s">
        <v>55</v>
      </c>
      <c r="D212" s="146" t="s">
        <v>551</v>
      </c>
      <c r="E212" s="178">
        <v>100</v>
      </c>
      <c r="F212" s="75">
        <v>55399.02</v>
      </c>
      <c r="G212" s="145">
        <v>8861.54</v>
      </c>
      <c r="H212" s="75">
        <f t="shared" si="2"/>
        <v>64260.56</v>
      </c>
    </row>
    <row r="213" spans="1:8" ht="55.5" customHeight="1">
      <c r="A213" s="46" t="s">
        <v>358</v>
      </c>
      <c r="B213" s="177" t="s">
        <v>6</v>
      </c>
      <c r="C213" s="177" t="s">
        <v>55</v>
      </c>
      <c r="D213" s="146" t="s">
        <v>552</v>
      </c>
      <c r="E213" s="178">
        <v>100</v>
      </c>
      <c r="F213" s="75">
        <v>1445544.68</v>
      </c>
      <c r="G213" s="145"/>
      <c r="H213" s="75">
        <f t="shared" si="2"/>
        <v>1445544.68</v>
      </c>
    </row>
    <row r="214" spans="1:8" ht="51">
      <c r="A214" s="26" t="s">
        <v>696</v>
      </c>
      <c r="B214" s="160" t="s">
        <v>6</v>
      </c>
      <c r="C214" s="160" t="s">
        <v>55</v>
      </c>
      <c r="D214" s="146" t="s">
        <v>630</v>
      </c>
      <c r="E214" s="162">
        <v>300</v>
      </c>
      <c r="F214" s="75">
        <v>16000</v>
      </c>
      <c r="G214" s="145"/>
      <c r="H214" s="75">
        <f t="shared" si="2"/>
        <v>16000</v>
      </c>
    </row>
    <row r="215" spans="1:8" ht="25.5">
      <c r="A215" s="26" t="s">
        <v>697</v>
      </c>
      <c r="B215" s="160" t="s">
        <v>6</v>
      </c>
      <c r="C215" s="160" t="s">
        <v>55</v>
      </c>
      <c r="D215" s="160" t="s">
        <v>631</v>
      </c>
      <c r="E215" s="162">
        <v>300</v>
      </c>
      <c r="F215" s="75">
        <v>90000</v>
      </c>
      <c r="G215" s="145"/>
      <c r="H215" s="75">
        <f t="shared" si="2"/>
        <v>90000</v>
      </c>
    </row>
    <row r="216" spans="1:8" ht="25.5">
      <c r="A216" s="26" t="s">
        <v>698</v>
      </c>
      <c r="B216" s="160" t="s">
        <v>6</v>
      </c>
      <c r="C216" s="160" t="s">
        <v>55</v>
      </c>
      <c r="D216" s="160" t="s">
        <v>632</v>
      </c>
      <c r="E216" s="162">
        <v>300</v>
      </c>
      <c r="F216" s="75">
        <v>164000</v>
      </c>
      <c r="G216" s="145"/>
      <c r="H216" s="75">
        <f t="shared" si="2"/>
        <v>164000</v>
      </c>
    </row>
    <row r="217" spans="1:8" ht="51">
      <c r="A217" s="3" t="s">
        <v>759</v>
      </c>
      <c r="B217" s="223" t="s">
        <v>6</v>
      </c>
      <c r="C217" s="223" t="s">
        <v>55</v>
      </c>
      <c r="D217" s="190">
        <v>2190100430</v>
      </c>
      <c r="E217" s="224">
        <v>200</v>
      </c>
      <c r="F217" s="75">
        <v>56818.5</v>
      </c>
      <c r="G217" s="145"/>
      <c r="H217" s="75">
        <f t="shared" si="2"/>
        <v>56818.5</v>
      </c>
    </row>
    <row r="218" spans="1:8" ht="66.75" customHeight="1">
      <c r="A218" s="37" t="s">
        <v>760</v>
      </c>
      <c r="B218" s="160" t="s">
        <v>6</v>
      </c>
      <c r="C218" s="160" t="s">
        <v>55</v>
      </c>
      <c r="D218" s="162">
        <v>2190100440</v>
      </c>
      <c r="E218" s="162">
        <v>300</v>
      </c>
      <c r="F218" s="76">
        <v>6000</v>
      </c>
      <c r="G218" s="145"/>
      <c r="H218" s="75">
        <f aca="true" t="shared" si="3" ref="H218:H231">F218+G218</f>
        <v>6000</v>
      </c>
    </row>
    <row r="219" spans="1:8" ht="41.25" customHeight="1">
      <c r="A219" s="26" t="s">
        <v>777</v>
      </c>
      <c r="B219" s="160" t="s">
        <v>6</v>
      </c>
      <c r="C219" s="160" t="s">
        <v>55</v>
      </c>
      <c r="D219" s="160" t="s">
        <v>778</v>
      </c>
      <c r="E219" s="162">
        <v>200</v>
      </c>
      <c r="F219" s="76">
        <v>110975</v>
      </c>
      <c r="G219" s="145"/>
      <c r="H219" s="75">
        <f t="shared" si="3"/>
        <v>110975</v>
      </c>
    </row>
    <row r="220" spans="1:8" ht="52.5" customHeight="1">
      <c r="A220" s="39" t="s">
        <v>443</v>
      </c>
      <c r="B220" s="160" t="s">
        <v>6</v>
      </c>
      <c r="C220" s="160" t="s">
        <v>55</v>
      </c>
      <c r="D220" s="160" t="s">
        <v>640</v>
      </c>
      <c r="E220" s="162">
        <v>200</v>
      </c>
      <c r="F220" s="75">
        <v>0</v>
      </c>
      <c r="G220" s="145"/>
      <c r="H220" s="75">
        <f t="shared" si="3"/>
        <v>0</v>
      </c>
    </row>
    <row r="221" spans="1:8" ht="40.5" customHeight="1">
      <c r="A221" s="47" t="s">
        <v>619</v>
      </c>
      <c r="B221" s="160" t="s">
        <v>6</v>
      </c>
      <c r="C221" s="160" t="s">
        <v>55</v>
      </c>
      <c r="D221" s="162">
        <v>3330100850</v>
      </c>
      <c r="E221" s="162">
        <v>200</v>
      </c>
      <c r="F221" s="76">
        <v>30000</v>
      </c>
      <c r="G221" s="145"/>
      <c r="H221" s="75">
        <f t="shared" si="3"/>
        <v>30000</v>
      </c>
    </row>
    <row r="222" spans="1:8" ht="42" customHeight="1">
      <c r="A222" s="47" t="s">
        <v>706</v>
      </c>
      <c r="B222" s="160" t="s">
        <v>6</v>
      </c>
      <c r="C222" s="160" t="s">
        <v>55</v>
      </c>
      <c r="D222" s="162">
        <v>3330100850</v>
      </c>
      <c r="E222" s="162">
        <v>600</v>
      </c>
      <c r="F222" s="76">
        <v>100000</v>
      </c>
      <c r="G222" s="145"/>
      <c r="H222" s="75">
        <f>F222+G222</f>
        <v>100000</v>
      </c>
    </row>
    <row r="223" spans="1:8" ht="42" customHeight="1">
      <c r="A223" s="39" t="s">
        <v>787</v>
      </c>
      <c r="B223" s="231" t="s">
        <v>6</v>
      </c>
      <c r="C223" s="231" t="s">
        <v>55</v>
      </c>
      <c r="D223" s="232">
        <v>3340100900</v>
      </c>
      <c r="E223" s="232">
        <v>200</v>
      </c>
      <c r="F223" s="76">
        <v>15500</v>
      </c>
      <c r="G223" s="145"/>
      <c r="H223" s="75">
        <f>F223+G223</f>
        <v>15500</v>
      </c>
    </row>
    <row r="224" spans="1:8" ht="63.75">
      <c r="A224" s="26" t="s">
        <v>184</v>
      </c>
      <c r="B224" s="160" t="s">
        <v>6</v>
      </c>
      <c r="C224" s="160" t="s">
        <v>55</v>
      </c>
      <c r="D224" s="25">
        <v>4190000370</v>
      </c>
      <c r="E224" s="162">
        <v>100</v>
      </c>
      <c r="F224" s="75">
        <v>1695765</v>
      </c>
      <c r="G224" s="145"/>
      <c r="H224" s="75">
        <f t="shared" si="3"/>
        <v>1695765</v>
      </c>
    </row>
    <row r="225" spans="1:8" ht="38.25">
      <c r="A225" s="26" t="s">
        <v>185</v>
      </c>
      <c r="B225" s="160" t="s">
        <v>6</v>
      </c>
      <c r="C225" s="160" t="s">
        <v>55</v>
      </c>
      <c r="D225" s="25">
        <v>4190000370</v>
      </c>
      <c r="E225" s="162">
        <v>200</v>
      </c>
      <c r="F225" s="75">
        <v>82585</v>
      </c>
      <c r="G225" s="145"/>
      <c r="H225" s="75">
        <f t="shared" si="3"/>
        <v>82585</v>
      </c>
    </row>
    <row r="226" spans="1:8" ht="77.25">
      <c r="A226" s="39" t="s">
        <v>707</v>
      </c>
      <c r="B226" s="160" t="s">
        <v>6</v>
      </c>
      <c r="C226" s="162">
        <v>1004</v>
      </c>
      <c r="D226" s="160" t="s">
        <v>535</v>
      </c>
      <c r="E226" s="162">
        <v>300</v>
      </c>
      <c r="F226" s="75">
        <v>695685.37</v>
      </c>
      <c r="G226" s="145"/>
      <c r="H226" s="75">
        <f t="shared" si="3"/>
        <v>695685.37</v>
      </c>
    </row>
    <row r="227" spans="1:8" ht="63.75">
      <c r="A227" s="26" t="s">
        <v>809</v>
      </c>
      <c r="B227" s="170" t="s">
        <v>6</v>
      </c>
      <c r="C227" s="171">
        <v>1101</v>
      </c>
      <c r="D227" s="146" t="s">
        <v>413</v>
      </c>
      <c r="E227" s="171">
        <v>100</v>
      </c>
      <c r="F227" s="75">
        <v>12500</v>
      </c>
      <c r="G227" s="145"/>
      <c r="H227" s="75">
        <f t="shared" si="3"/>
        <v>12500</v>
      </c>
    </row>
    <row r="228" spans="1:8" ht="38.25">
      <c r="A228" s="26" t="s">
        <v>592</v>
      </c>
      <c r="B228" s="160" t="s">
        <v>6</v>
      </c>
      <c r="C228" s="162">
        <v>1101</v>
      </c>
      <c r="D228" s="146" t="s">
        <v>413</v>
      </c>
      <c r="E228" s="162">
        <v>200</v>
      </c>
      <c r="F228" s="75">
        <v>17000</v>
      </c>
      <c r="G228" s="145"/>
      <c r="H228" s="75">
        <f t="shared" si="3"/>
        <v>17000</v>
      </c>
    </row>
    <row r="229" spans="1:8" ht="43.5" customHeight="1">
      <c r="A229" s="26" t="s">
        <v>929</v>
      </c>
      <c r="B229" s="260" t="s">
        <v>6</v>
      </c>
      <c r="C229" s="261">
        <v>1101</v>
      </c>
      <c r="D229" s="146" t="s">
        <v>413</v>
      </c>
      <c r="E229" s="261">
        <v>600</v>
      </c>
      <c r="F229" s="145">
        <v>20500</v>
      </c>
      <c r="G229" s="145"/>
      <c r="H229" s="75">
        <f t="shared" si="3"/>
        <v>20500</v>
      </c>
    </row>
    <row r="230" spans="1:8" ht="54.75" customHeight="1">
      <c r="A230" s="26" t="s">
        <v>367</v>
      </c>
      <c r="B230" s="160" t="s">
        <v>6</v>
      </c>
      <c r="C230" s="162">
        <v>1102</v>
      </c>
      <c r="D230" s="146" t="s">
        <v>634</v>
      </c>
      <c r="E230" s="162">
        <v>100</v>
      </c>
      <c r="F230" s="75">
        <v>107897.59</v>
      </c>
      <c r="G230" s="145"/>
      <c r="H230" s="75">
        <f t="shared" si="3"/>
        <v>107897.59</v>
      </c>
    </row>
    <row r="231" spans="1:8" ht="42" customHeight="1">
      <c r="A231" s="26" t="s">
        <v>936</v>
      </c>
      <c r="B231" s="260" t="s">
        <v>6</v>
      </c>
      <c r="C231" s="261">
        <v>1102</v>
      </c>
      <c r="D231" s="146" t="s">
        <v>634</v>
      </c>
      <c r="E231" s="261">
        <v>600</v>
      </c>
      <c r="F231" s="145">
        <v>92102.41</v>
      </c>
      <c r="G231" s="145"/>
      <c r="H231" s="75">
        <f t="shared" si="3"/>
        <v>92102.41</v>
      </c>
    </row>
    <row r="232" spans="1:8" ht="27" customHeight="1">
      <c r="A232" s="48" t="s">
        <v>123</v>
      </c>
      <c r="B232" s="44" t="s">
        <v>122</v>
      </c>
      <c r="C232" s="49"/>
      <c r="D232" s="44"/>
      <c r="E232" s="158"/>
      <c r="F232" s="74">
        <f>F233+F234+F235+F236+F240+F241+F242+F243+F244+F237+F239+F238</f>
        <v>6073517.1</v>
      </c>
      <c r="G232" s="74">
        <f>G233+G234+G235+G236+G240+G241+G242+G243+G244+G237+G239+G238</f>
        <v>-2372500.4</v>
      </c>
      <c r="H232" s="74">
        <f>H233+H234+H235+H236+H240+H241+H242+H243+H244+H237+H239+H238</f>
        <v>3701016.7</v>
      </c>
    </row>
    <row r="233" spans="1:8" ht="30.75" customHeight="1">
      <c r="A233" s="39" t="s">
        <v>590</v>
      </c>
      <c r="B233" s="160" t="s">
        <v>122</v>
      </c>
      <c r="C233" s="160" t="s">
        <v>45</v>
      </c>
      <c r="D233" s="25">
        <v>2240100230</v>
      </c>
      <c r="E233" s="162">
        <v>200</v>
      </c>
      <c r="F233" s="75">
        <v>548337.7</v>
      </c>
      <c r="G233" s="145">
        <v>-248000</v>
      </c>
      <c r="H233" s="75">
        <f>F233+G233</f>
        <v>300337.69999999995</v>
      </c>
    </row>
    <row r="234" spans="1:8" ht="51">
      <c r="A234" s="26" t="s">
        <v>142</v>
      </c>
      <c r="B234" s="160" t="s">
        <v>122</v>
      </c>
      <c r="C234" s="160" t="s">
        <v>45</v>
      </c>
      <c r="D234" s="25">
        <v>4290020140</v>
      </c>
      <c r="E234" s="162">
        <v>200</v>
      </c>
      <c r="F234" s="75">
        <v>206500</v>
      </c>
      <c r="G234" s="145"/>
      <c r="H234" s="75">
        <f aca="true" t="shared" si="4" ref="H234:H244">F234+G234</f>
        <v>206500</v>
      </c>
    </row>
    <row r="235" spans="1:8" ht="51.75">
      <c r="A235" s="123" t="s">
        <v>437</v>
      </c>
      <c r="B235" s="160" t="s">
        <v>122</v>
      </c>
      <c r="C235" s="160" t="s">
        <v>45</v>
      </c>
      <c r="D235" s="160" t="s">
        <v>639</v>
      </c>
      <c r="E235" s="162">
        <v>200</v>
      </c>
      <c r="F235" s="75">
        <v>80000</v>
      </c>
      <c r="G235" s="145"/>
      <c r="H235" s="75">
        <f t="shared" si="4"/>
        <v>80000</v>
      </c>
    </row>
    <row r="236" spans="1:8" ht="51">
      <c r="A236" s="26" t="s">
        <v>519</v>
      </c>
      <c r="B236" s="160" t="s">
        <v>122</v>
      </c>
      <c r="C236" s="160" t="s">
        <v>54</v>
      </c>
      <c r="D236" s="146" t="s">
        <v>638</v>
      </c>
      <c r="E236" s="162">
        <v>200</v>
      </c>
      <c r="F236" s="75">
        <v>190000</v>
      </c>
      <c r="G236" s="145"/>
      <c r="H236" s="75">
        <f t="shared" si="4"/>
        <v>190000</v>
      </c>
    </row>
    <row r="237" spans="1:8" ht="41.25" customHeight="1">
      <c r="A237" s="39" t="s">
        <v>629</v>
      </c>
      <c r="B237" s="160" t="s">
        <v>122</v>
      </c>
      <c r="C237" s="160" t="s">
        <v>54</v>
      </c>
      <c r="D237" s="146" t="s">
        <v>596</v>
      </c>
      <c r="E237" s="162">
        <v>200</v>
      </c>
      <c r="F237" s="75">
        <v>100000</v>
      </c>
      <c r="G237" s="145"/>
      <c r="H237" s="75">
        <f t="shared" si="4"/>
        <v>100000</v>
      </c>
    </row>
    <row r="238" spans="1:8" ht="51.75">
      <c r="A238" s="39" t="s">
        <v>820</v>
      </c>
      <c r="B238" s="177" t="s">
        <v>122</v>
      </c>
      <c r="C238" s="177" t="s">
        <v>55</v>
      </c>
      <c r="D238" s="146" t="s">
        <v>538</v>
      </c>
      <c r="E238" s="178">
        <v>200</v>
      </c>
      <c r="F238" s="75">
        <v>120000</v>
      </c>
      <c r="G238" s="145"/>
      <c r="H238" s="75">
        <f t="shared" si="4"/>
        <v>120000</v>
      </c>
    </row>
    <row r="239" spans="1:8" ht="42.75" customHeight="1">
      <c r="A239" s="39" t="s">
        <v>619</v>
      </c>
      <c r="B239" s="160" t="s">
        <v>122</v>
      </c>
      <c r="C239" s="160" t="s">
        <v>55</v>
      </c>
      <c r="D239" s="160" t="s">
        <v>661</v>
      </c>
      <c r="E239" s="162">
        <v>200</v>
      </c>
      <c r="F239" s="75">
        <v>70000</v>
      </c>
      <c r="G239" s="145"/>
      <c r="H239" s="75">
        <f t="shared" si="4"/>
        <v>70000</v>
      </c>
    </row>
    <row r="240" spans="1:8" ht="63.75">
      <c r="A240" s="26" t="s">
        <v>121</v>
      </c>
      <c r="B240" s="160" t="s">
        <v>122</v>
      </c>
      <c r="C240" s="160" t="s">
        <v>124</v>
      </c>
      <c r="D240" s="160" t="s">
        <v>116</v>
      </c>
      <c r="E240" s="41" t="s">
        <v>7</v>
      </c>
      <c r="F240" s="75">
        <v>2185243</v>
      </c>
      <c r="G240" s="145"/>
      <c r="H240" s="75">
        <f t="shared" si="4"/>
        <v>2185243</v>
      </c>
    </row>
    <row r="241" spans="1:8" ht="38.25">
      <c r="A241" s="26" t="s">
        <v>140</v>
      </c>
      <c r="B241" s="160" t="s">
        <v>122</v>
      </c>
      <c r="C241" s="160" t="s">
        <v>124</v>
      </c>
      <c r="D241" s="160" t="s">
        <v>116</v>
      </c>
      <c r="E241" s="41" t="s">
        <v>70</v>
      </c>
      <c r="F241" s="75">
        <v>166936</v>
      </c>
      <c r="G241" s="145">
        <v>-1000</v>
      </c>
      <c r="H241" s="75">
        <f t="shared" si="4"/>
        <v>165936</v>
      </c>
    </row>
    <row r="242" spans="1:8" ht="25.5">
      <c r="A242" s="26" t="s">
        <v>183</v>
      </c>
      <c r="B242" s="160" t="s">
        <v>122</v>
      </c>
      <c r="C242" s="160" t="s">
        <v>124</v>
      </c>
      <c r="D242" s="160" t="s">
        <v>116</v>
      </c>
      <c r="E242" s="41" t="s">
        <v>182</v>
      </c>
      <c r="F242" s="75">
        <v>2000</v>
      </c>
      <c r="G242" s="145">
        <v>1000</v>
      </c>
      <c r="H242" s="75">
        <f t="shared" si="4"/>
        <v>3000</v>
      </c>
    </row>
    <row r="243" spans="1:8" ht="39">
      <c r="A243" s="39" t="s">
        <v>371</v>
      </c>
      <c r="B243" s="160" t="s">
        <v>122</v>
      </c>
      <c r="C243" s="160" t="s">
        <v>60</v>
      </c>
      <c r="D243" s="166" t="s">
        <v>600</v>
      </c>
      <c r="E243" s="40">
        <v>400</v>
      </c>
      <c r="F243" s="75">
        <v>2124500.4</v>
      </c>
      <c r="G243" s="145">
        <v>-2124500.4</v>
      </c>
      <c r="H243" s="75">
        <f t="shared" si="4"/>
        <v>0</v>
      </c>
    </row>
    <row r="244" spans="1:8" ht="42.75" customHeight="1">
      <c r="A244" s="26" t="s">
        <v>592</v>
      </c>
      <c r="B244" s="160" t="s">
        <v>122</v>
      </c>
      <c r="C244" s="160" t="s">
        <v>311</v>
      </c>
      <c r="D244" s="146" t="s">
        <v>413</v>
      </c>
      <c r="E244" s="162">
        <v>200</v>
      </c>
      <c r="F244" s="75">
        <v>280000</v>
      </c>
      <c r="G244" s="145"/>
      <c r="H244" s="75">
        <f t="shared" si="4"/>
        <v>280000</v>
      </c>
    </row>
    <row r="245" spans="1:8" ht="18" customHeight="1">
      <c r="A245" s="169" t="s">
        <v>16</v>
      </c>
      <c r="B245" s="87"/>
      <c r="C245" s="87"/>
      <c r="D245" s="87"/>
      <c r="E245" s="87"/>
      <c r="F245" s="74">
        <f>F19+F77+F74+F134+F232</f>
        <v>310015581.8000001</v>
      </c>
      <c r="G245" s="74">
        <f>G19+G77+G74+G134+G232</f>
        <v>5085539.220000001</v>
      </c>
      <c r="H245" s="74">
        <f>H19+H77+H74+H134+H232</f>
        <v>315101121.02000004</v>
      </c>
    </row>
    <row r="246" ht="12.75" customHeight="1">
      <c r="A246" s="83"/>
    </row>
    <row r="247" ht="12.75" customHeight="1">
      <c r="A247" s="83"/>
    </row>
  </sheetData>
  <sheetProtection/>
  <mergeCells count="21">
    <mergeCell ref="A13:H13"/>
    <mergeCell ref="A12:H12"/>
    <mergeCell ref="A16:A18"/>
    <mergeCell ref="E15:H15"/>
    <mergeCell ref="D1:H1"/>
    <mergeCell ref="D2:H2"/>
    <mergeCell ref="D3:H3"/>
    <mergeCell ref="D4:H4"/>
    <mergeCell ref="C5:H5"/>
    <mergeCell ref="D7:H7"/>
    <mergeCell ref="D6:H6"/>
    <mergeCell ref="C16:C18"/>
    <mergeCell ref="C10:H10"/>
    <mergeCell ref="B16:B18"/>
    <mergeCell ref="G16:G18"/>
    <mergeCell ref="H16:H18"/>
    <mergeCell ref="D8:H8"/>
    <mergeCell ref="D16:D18"/>
    <mergeCell ref="F16:F18"/>
    <mergeCell ref="E16:E18"/>
    <mergeCell ref="D9:H9"/>
  </mergeCells>
  <printOptions/>
  <pageMargins left="0.9055118110236221" right="0.31496062992125984" top="0.35433070866141736" bottom="0.35433070866141736" header="0" footer="0"/>
  <pageSetup fitToHeight="15" fitToWidth="1" horizontalDpi="600" verticalDpi="600" orientation="portrait" paperSize="9" scale="70" r:id="rId1"/>
  <rowBreaks count="9" manualBreakCount="9">
    <brk id="37" max="7" man="1"/>
    <brk id="63" max="7" man="1"/>
    <brk id="95" max="7" man="1"/>
    <brk id="117" max="7" man="1"/>
    <brk id="141" max="7" man="1"/>
    <brk id="163" max="7" man="1"/>
    <brk id="182" max="7" man="1"/>
    <brk id="213" max="7" man="1"/>
    <brk id="2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H5" sqref="H5:J5"/>
    </sheetView>
  </sheetViews>
  <sheetFormatPr defaultColWidth="9.140625" defaultRowHeight="15"/>
  <cols>
    <col min="1" max="1" width="6.00390625" style="0" customWidth="1"/>
    <col min="2" max="2" width="11.7109375" style="0" customWidth="1"/>
    <col min="3" max="3" width="11.28125" style="0" customWidth="1"/>
    <col min="4" max="4" width="15.28125" style="0" customWidth="1"/>
    <col min="5" max="5" width="13.57421875" style="0" customWidth="1"/>
    <col min="6" max="6" width="13.421875" style="0" customWidth="1"/>
    <col min="7" max="7" width="12.8515625" style="0" customWidth="1"/>
    <col min="8" max="8" width="10.8515625" style="0" customWidth="1"/>
    <col min="9" max="9" width="11.57421875" style="0" customWidth="1"/>
    <col min="10" max="10" width="25.140625" style="0" customWidth="1"/>
  </cols>
  <sheetData>
    <row r="1" spans="8:10" ht="15.75">
      <c r="H1" s="317" t="s">
        <v>901</v>
      </c>
      <c r="I1" s="317"/>
      <c r="J1" s="317"/>
    </row>
    <row r="2" spans="8:10" ht="15.75">
      <c r="H2" s="317" t="s">
        <v>902</v>
      </c>
      <c r="I2" s="317"/>
      <c r="J2" s="317"/>
    </row>
    <row r="3" spans="8:10" ht="15.75">
      <c r="H3" s="317" t="s">
        <v>903</v>
      </c>
      <c r="I3" s="317"/>
      <c r="J3" s="317"/>
    </row>
    <row r="4" spans="8:10" ht="15.75">
      <c r="H4" s="317" t="s">
        <v>904</v>
      </c>
      <c r="I4" s="317"/>
      <c r="J4" s="317"/>
    </row>
    <row r="5" spans="8:10" ht="15.75">
      <c r="H5" s="317" t="s">
        <v>1004</v>
      </c>
      <c r="I5" s="317"/>
      <c r="J5" s="317"/>
    </row>
    <row r="6" spans="1:10" ht="18.75">
      <c r="A6" s="2"/>
      <c r="H6" s="317" t="s">
        <v>979</v>
      </c>
      <c r="I6" s="317"/>
      <c r="J6" s="317"/>
    </row>
    <row r="7" spans="1:10" ht="18.75">
      <c r="A7" s="2"/>
      <c r="H7" s="317" t="s">
        <v>902</v>
      </c>
      <c r="I7" s="317"/>
      <c r="J7" s="317"/>
    </row>
    <row r="8" spans="1:10" ht="18.75">
      <c r="A8" s="2"/>
      <c r="H8" s="317" t="s">
        <v>903</v>
      </c>
      <c r="I8" s="317"/>
      <c r="J8" s="317"/>
    </row>
    <row r="9" spans="1:10" ht="19.5">
      <c r="A9" s="303"/>
      <c r="H9" s="317" t="s">
        <v>904</v>
      </c>
      <c r="I9" s="317"/>
      <c r="J9" s="317"/>
    </row>
    <row r="10" spans="1:10" ht="19.5">
      <c r="A10" s="303"/>
      <c r="H10" s="317" t="s">
        <v>980</v>
      </c>
      <c r="I10" s="317"/>
      <c r="J10" s="317"/>
    </row>
    <row r="11" spans="1:10" ht="19.5">
      <c r="A11" s="303"/>
      <c r="H11" s="16"/>
      <c r="I11" s="16"/>
      <c r="J11" s="16"/>
    </row>
    <row r="12" spans="1:10" ht="15">
      <c r="A12" s="318" t="s">
        <v>981</v>
      </c>
      <c r="B12" s="386"/>
      <c r="C12" s="386"/>
      <c r="D12" s="386"/>
      <c r="E12" s="386"/>
      <c r="F12" s="386"/>
      <c r="G12" s="386"/>
      <c r="H12" s="386"/>
      <c r="I12" s="386"/>
      <c r="J12" s="386"/>
    </row>
    <row r="13" spans="1:10" ht="15">
      <c r="A13" s="318" t="s">
        <v>982</v>
      </c>
      <c r="B13" s="386"/>
      <c r="C13" s="386"/>
      <c r="D13" s="386"/>
      <c r="E13" s="386"/>
      <c r="F13" s="386"/>
      <c r="G13" s="386"/>
      <c r="H13" s="386"/>
      <c r="I13" s="386"/>
      <c r="J13" s="386"/>
    </row>
    <row r="14" spans="1:10" ht="15.75">
      <c r="A14" s="387" t="s">
        <v>983</v>
      </c>
      <c r="B14" s="387"/>
      <c r="C14" s="387"/>
      <c r="D14" s="387"/>
      <c r="E14" s="387"/>
      <c r="F14" s="387"/>
      <c r="G14" s="387"/>
      <c r="H14" s="387"/>
      <c r="I14" s="387"/>
      <c r="J14" s="387"/>
    </row>
    <row r="15" ht="15.75">
      <c r="A15" s="304"/>
    </row>
    <row r="16" ht="15.75">
      <c r="A16" s="304"/>
    </row>
    <row r="17" spans="1:10" ht="15">
      <c r="A17" s="388" t="s">
        <v>984</v>
      </c>
      <c r="B17" s="389"/>
      <c r="C17" s="389"/>
      <c r="D17" s="389"/>
      <c r="E17" s="389"/>
      <c r="F17" s="389"/>
      <c r="G17" s="389"/>
      <c r="H17" s="389"/>
      <c r="I17" s="389"/>
      <c r="J17" s="389"/>
    </row>
    <row r="18" ht="15.75">
      <c r="A18" s="305"/>
    </row>
    <row r="19" spans="1:10" ht="15">
      <c r="A19" s="348" t="s">
        <v>985</v>
      </c>
      <c r="B19" s="348" t="s">
        <v>986</v>
      </c>
      <c r="C19" s="348" t="s">
        <v>987</v>
      </c>
      <c r="D19" s="391" t="s">
        <v>988</v>
      </c>
      <c r="E19" s="392"/>
      <c r="F19" s="392"/>
      <c r="G19" s="392"/>
      <c r="H19" s="348" t="s">
        <v>989</v>
      </c>
      <c r="I19" s="348" t="s">
        <v>990</v>
      </c>
      <c r="J19" s="348" t="s">
        <v>991</v>
      </c>
    </row>
    <row r="20" spans="1:10" ht="15">
      <c r="A20" s="390"/>
      <c r="B20" s="390"/>
      <c r="C20" s="390"/>
      <c r="D20" s="393"/>
      <c r="E20" s="394"/>
      <c r="F20" s="394"/>
      <c r="G20" s="394"/>
      <c r="H20" s="390"/>
      <c r="I20" s="390"/>
      <c r="J20" s="390"/>
    </row>
    <row r="21" spans="1:10" ht="15">
      <c r="A21" s="390"/>
      <c r="B21" s="390"/>
      <c r="C21" s="390"/>
      <c r="D21" s="395"/>
      <c r="E21" s="396"/>
      <c r="F21" s="396"/>
      <c r="G21" s="396"/>
      <c r="H21" s="390"/>
      <c r="I21" s="390"/>
      <c r="J21" s="390"/>
    </row>
    <row r="22" spans="1:10" ht="15">
      <c r="A22" s="349"/>
      <c r="B22" s="349"/>
      <c r="C22" s="349"/>
      <c r="D22" s="306" t="s">
        <v>992</v>
      </c>
      <c r="E22" s="306" t="s">
        <v>993</v>
      </c>
      <c r="F22" s="306" t="s">
        <v>994</v>
      </c>
      <c r="G22" s="306" t="s">
        <v>995</v>
      </c>
      <c r="H22" s="349"/>
      <c r="I22" s="349"/>
      <c r="J22" s="349"/>
    </row>
    <row r="23" spans="1:10" ht="15">
      <c r="A23" s="301">
        <v>1</v>
      </c>
      <c r="B23" s="301">
        <v>2</v>
      </c>
      <c r="C23" s="301">
        <v>3</v>
      </c>
      <c r="D23" s="306">
        <v>4</v>
      </c>
      <c r="E23" s="306">
        <v>5</v>
      </c>
      <c r="F23" s="306">
        <v>6</v>
      </c>
      <c r="G23" s="306">
        <v>7</v>
      </c>
      <c r="H23" s="301">
        <v>8</v>
      </c>
      <c r="I23" s="301">
        <v>9</v>
      </c>
      <c r="J23" s="301">
        <v>10</v>
      </c>
    </row>
    <row r="24" spans="1:10" ht="200.25" customHeight="1">
      <c r="A24" s="301" t="s">
        <v>996</v>
      </c>
      <c r="B24" s="66" t="s">
        <v>997</v>
      </c>
      <c r="C24" s="302" t="s">
        <v>998</v>
      </c>
      <c r="D24" s="307">
        <v>24955454</v>
      </c>
      <c r="E24" s="307">
        <v>24955454</v>
      </c>
      <c r="F24" s="307">
        <v>0</v>
      </c>
      <c r="G24" s="307">
        <v>0</v>
      </c>
      <c r="H24" s="301" t="s">
        <v>999</v>
      </c>
      <c r="I24" s="301" t="s">
        <v>1000</v>
      </c>
      <c r="J24" s="308" t="s">
        <v>1001</v>
      </c>
    </row>
    <row r="25" ht="15.75">
      <c r="A25" s="305"/>
    </row>
    <row r="27" spans="1:10" ht="15.75">
      <c r="A27" s="318"/>
      <c r="B27" s="318"/>
      <c r="C27" s="318"/>
      <c r="D27" s="318"/>
      <c r="E27" s="318"/>
      <c r="F27" s="318"/>
      <c r="G27" s="318"/>
      <c r="H27" s="318"/>
      <c r="I27" s="318"/>
      <c r="J27" s="318"/>
    </row>
  </sheetData>
  <sheetProtection/>
  <mergeCells count="22">
    <mergeCell ref="A27:J27"/>
    <mergeCell ref="A14:J14"/>
    <mergeCell ref="A17:J17"/>
    <mergeCell ref="A19:A22"/>
    <mergeCell ref="B19:B22"/>
    <mergeCell ref="C19:C22"/>
    <mergeCell ref="D19:G21"/>
    <mergeCell ref="H19:H22"/>
    <mergeCell ref="I19:I22"/>
    <mergeCell ref="J19:J22"/>
    <mergeCell ref="H7:J7"/>
    <mergeCell ref="H8:J8"/>
    <mergeCell ref="H9:J9"/>
    <mergeCell ref="H10:J10"/>
    <mergeCell ref="A12:J12"/>
    <mergeCell ref="A13:J13"/>
    <mergeCell ref="H1:J1"/>
    <mergeCell ref="H2:J2"/>
    <mergeCell ref="H3:J3"/>
    <mergeCell ref="H4:J4"/>
    <mergeCell ref="H5:J5"/>
    <mergeCell ref="H6:J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3" zoomScaleSheetLayoutView="93" zoomScalePageLayoutView="0" workbookViewId="0" topLeftCell="A19">
      <selection activeCell="J41" sqref="J41"/>
    </sheetView>
  </sheetViews>
  <sheetFormatPr defaultColWidth="9.140625" defaultRowHeight="15"/>
  <cols>
    <col min="1" max="1" width="20.28125" style="0" customWidth="1"/>
    <col min="2" max="2" width="10.7109375" style="0" customWidth="1"/>
    <col min="3" max="3" width="10.28125" style="0" customWidth="1"/>
    <col min="4" max="4" width="11.00390625" style="0" customWidth="1"/>
    <col min="5" max="5" width="9.7109375" style="0" customWidth="1"/>
    <col min="6" max="6" width="12.00390625" style="0" customWidth="1"/>
    <col min="7" max="7" width="10.8515625" style="0" customWidth="1"/>
    <col min="8" max="8" width="12.00390625" style="0" customWidth="1"/>
    <col min="9" max="9" width="11.8515625" style="0" customWidth="1"/>
    <col min="10" max="10" width="14.421875" style="0" customWidth="1"/>
    <col min="11" max="11" width="15.421875" style="0" customWidth="1"/>
  </cols>
  <sheetData>
    <row r="1" spans="7:10" ht="15.75" customHeight="1">
      <c r="G1" s="317" t="s">
        <v>1002</v>
      </c>
      <c r="H1" s="317"/>
      <c r="I1" s="317"/>
      <c r="J1" s="317"/>
    </row>
    <row r="2" spans="7:10" ht="15.75" customHeight="1">
      <c r="G2" s="317" t="s">
        <v>902</v>
      </c>
      <c r="H2" s="317"/>
      <c r="I2" s="317"/>
      <c r="J2" s="317"/>
    </row>
    <row r="3" spans="7:10" ht="15.75" customHeight="1">
      <c r="G3" s="317" t="s">
        <v>903</v>
      </c>
      <c r="H3" s="317"/>
      <c r="I3" s="317"/>
      <c r="J3" s="317"/>
    </row>
    <row r="4" spans="7:10" ht="15.75" customHeight="1">
      <c r="G4" s="317" t="s">
        <v>904</v>
      </c>
      <c r="H4" s="317"/>
      <c r="I4" s="317"/>
      <c r="J4" s="317"/>
    </row>
    <row r="5" spans="7:10" ht="15.75" customHeight="1">
      <c r="G5" s="317" t="s">
        <v>1004</v>
      </c>
      <c r="H5" s="317"/>
      <c r="I5" s="317"/>
      <c r="J5" s="317"/>
    </row>
    <row r="6" spans="6:10" ht="15.75" customHeight="1">
      <c r="F6" s="310"/>
      <c r="G6" s="317" t="s">
        <v>938</v>
      </c>
      <c r="H6" s="317"/>
      <c r="I6" s="317"/>
      <c r="J6" s="317"/>
    </row>
    <row r="7" spans="6:10" ht="15" customHeight="1">
      <c r="F7" s="269"/>
      <c r="G7" s="317" t="s">
        <v>902</v>
      </c>
      <c r="H7" s="317"/>
      <c r="I7" s="317"/>
      <c r="J7" s="317"/>
    </row>
    <row r="8" spans="6:10" ht="15" customHeight="1">
      <c r="F8" s="269"/>
      <c r="G8" s="317" t="s">
        <v>903</v>
      </c>
      <c r="H8" s="317"/>
      <c r="I8" s="317"/>
      <c r="J8" s="317"/>
    </row>
    <row r="9" spans="6:10" ht="15" customHeight="1">
      <c r="F9" s="269"/>
      <c r="G9" s="317" t="s">
        <v>904</v>
      </c>
      <c r="H9" s="317"/>
      <c r="I9" s="317"/>
      <c r="J9" s="317"/>
    </row>
    <row r="10" spans="6:10" ht="15" customHeight="1">
      <c r="F10" s="310"/>
      <c r="G10" s="317" t="s">
        <v>812</v>
      </c>
      <c r="H10" s="317"/>
      <c r="I10" s="317"/>
      <c r="J10" s="317"/>
    </row>
    <row r="11" spans="6:8" ht="15" customHeight="1">
      <c r="F11" s="309"/>
      <c r="G11" s="309"/>
      <c r="H11" s="309"/>
    </row>
    <row r="12" spans="1:9" ht="15" customHeight="1">
      <c r="A12" s="318" t="s">
        <v>939</v>
      </c>
      <c r="B12" s="318"/>
      <c r="C12" s="318"/>
      <c r="D12" s="318"/>
      <c r="E12" s="318"/>
      <c r="F12" s="318"/>
      <c r="G12" s="318"/>
      <c r="H12" s="318"/>
      <c r="I12" s="318"/>
    </row>
    <row r="13" spans="1:9" ht="15" customHeight="1">
      <c r="A13" s="318" t="s">
        <v>940</v>
      </c>
      <c r="B13" s="318"/>
      <c r="C13" s="318"/>
      <c r="D13" s="318"/>
      <c r="E13" s="318"/>
      <c r="F13" s="318"/>
      <c r="G13" s="318"/>
      <c r="H13" s="318"/>
      <c r="I13" s="318"/>
    </row>
    <row r="14" spans="1:9" ht="15" customHeight="1">
      <c r="A14" s="318" t="s">
        <v>941</v>
      </c>
      <c r="B14" s="318"/>
      <c r="C14" s="318"/>
      <c r="D14" s="318"/>
      <c r="E14" s="318"/>
      <c r="F14" s="318"/>
      <c r="G14" s="318"/>
      <c r="H14" s="318"/>
      <c r="I14" s="318"/>
    </row>
    <row r="16" spans="8:9" ht="15.75">
      <c r="H16" s="270"/>
      <c r="I16" s="271" t="s">
        <v>294</v>
      </c>
    </row>
    <row r="17" spans="1:10" ht="15">
      <c r="A17" s="397" t="s">
        <v>942</v>
      </c>
      <c r="B17" s="399" t="s">
        <v>356</v>
      </c>
      <c r="C17" s="400"/>
      <c r="D17" s="400"/>
      <c r="E17" s="400"/>
      <c r="F17" s="400"/>
      <c r="G17" s="400"/>
      <c r="H17" s="400"/>
      <c r="I17" s="400"/>
      <c r="J17" s="401"/>
    </row>
    <row r="18" spans="1:10" ht="409.5" customHeight="1">
      <c r="A18" s="398"/>
      <c r="B18" s="20" t="s">
        <v>943</v>
      </c>
      <c r="C18" s="20" t="s">
        <v>944</v>
      </c>
      <c r="D18" s="20" t="s">
        <v>945</v>
      </c>
      <c r="E18" s="20" t="s">
        <v>946</v>
      </c>
      <c r="F18" s="20" t="s">
        <v>947</v>
      </c>
      <c r="G18" s="20" t="s">
        <v>948</v>
      </c>
      <c r="H18" s="272" t="s">
        <v>949</v>
      </c>
      <c r="I18" s="273" t="s">
        <v>950</v>
      </c>
      <c r="J18" s="20" t="s">
        <v>951</v>
      </c>
    </row>
    <row r="19" spans="1:10" ht="43.5" customHeight="1">
      <c r="A19" s="274" t="s">
        <v>952</v>
      </c>
      <c r="B19" s="275">
        <v>76163</v>
      </c>
      <c r="C19" s="312">
        <v>917787</v>
      </c>
      <c r="D19" s="312">
        <v>915767</v>
      </c>
      <c r="E19" s="312">
        <v>42100</v>
      </c>
      <c r="F19" s="312">
        <v>130836</v>
      </c>
      <c r="G19" s="312">
        <v>329825</v>
      </c>
      <c r="H19" s="312"/>
      <c r="I19" s="276"/>
      <c r="J19" s="312"/>
    </row>
    <row r="20" spans="1:10" ht="44.25" customHeight="1">
      <c r="A20" s="277" t="s">
        <v>953</v>
      </c>
      <c r="B20" s="275">
        <v>45214</v>
      </c>
      <c r="C20" s="312">
        <v>757566</v>
      </c>
      <c r="D20" s="312">
        <v>271290</v>
      </c>
      <c r="E20" s="312">
        <v>42100</v>
      </c>
      <c r="F20" s="312">
        <v>183880</v>
      </c>
      <c r="G20" s="312">
        <v>349375</v>
      </c>
      <c r="H20" s="312"/>
      <c r="I20" s="275">
        <v>140207</v>
      </c>
      <c r="J20" s="275">
        <v>848114.7</v>
      </c>
    </row>
    <row r="21" spans="1:10" ht="45" customHeight="1">
      <c r="A21" s="277" t="s">
        <v>954</v>
      </c>
      <c r="B21" s="275">
        <v>84625</v>
      </c>
      <c r="C21" s="312">
        <v>1130325</v>
      </c>
      <c r="D21" s="312">
        <v>806795</v>
      </c>
      <c r="E21" s="312">
        <v>73700</v>
      </c>
      <c r="F21" s="311" t="s">
        <v>957</v>
      </c>
      <c r="G21" s="312">
        <v>350400</v>
      </c>
      <c r="H21" s="312"/>
      <c r="I21" s="275">
        <v>98200</v>
      </c>
      <c r="J21" s="275">
        <v>300000</v>
      </c>
    </row>
    <row r="22" spans="1:10" ht="43.5" customHeight="1">
      <c r="A22" s="277" t="s">
        <v>970</v>
      </c>
      <c r="B22" s="275">
        <v>54934</v>
      </c>
      <c r="C22" s="312">
        <v>232555</v>
      </c>
      <c r="D22" s="312">
        <v>0</v>
      </c>
      <c r="E22" s="312">
        <v>0</v>
      </c>
      <c r="F22" s="311" t="s">
        <v>958</v>
      </c>
      <c r="G22" s="278">
        <v>72100</v>
      </c>
      <c r="H22" s="279"/>
      <c r="I22" s="276"/>
      <c r="J22" s="275">
        <v>405511.45</v>
      </c>
    </row>
    <row r="23" spans="1:10" ht="44.25" customHeight="1">
      <c r="A23" s="277" t="s">
        <v>971</v>
      </c>
      <c r="B23" s="275">
        <v>99664</v>
      </c>
      <c r="C23" s="312">
        <v>1583106</v>
      </c>
      <c r="D23" s="312">
        <v>594197</v>
      </c>
      <c r="E23" s="312">
        <v>42100</v>
      </c>
      <c r="F23" s="312">
        <v>486589</v>
      </c>
      <c r="G23" s="312">
        <v>289600</v>
      </c>
      <c r="H23" s="312">
        <v>0</v>
      </c>
      <c r="I23" s="276"/>
      <c r="J23" s="275"/>
    </row>
    <row r="24" spans="1:10" ht="44.25" customHeight="1">
      <c r="A24" s="280" t="s">
        <v>955</v>
      </c>
      <c r="B24" s="275"/>
      <c r="C24" s="312"/>
      <c r="D24" s="312"/>
      <c r="E24" s="312"/>
      <c r="F24" s="312"/>
      <c r="G24" s="312"/>
      <c r="H24" s="312"/>
      <c r="I24" s="276"/>
      <c r="J24" s="275">
        <v>300000</v>
      </c>
    </row>
    <row r="25" spans="1:11" ht="15">
      <c r="A25" s="281" t="s">
        <v>956</v>
      </c>
      <c r="B25" s="282">
        <f>B19+B20+B21+B22+B23+B24</f>
        <v>360600</v>
      </c>
      <c r="C25" s="282">
        <f aca="true" t="shared" si="0" ref="C25:J25">C19+C20+C21+C22+C23+C24</f>
        <v>4621339</v>
      </c>
      <c r="D25" s="282">
        <f t="shared" si="0"/>
        <v>2588049</v>
      </c>
      <c r="E25" s="282">
        <f t="shared" si="0"/>
        <v>200000</v>
      </c>
      <c r="F25" s="282">
        <f t="shared" si="0"/>
        <v>1254900</v>
      </c>
      <c r="G25" s="282">
        <f t="shared" si="0"/>
        <v>1391300</v>
      </c>
      <c r="H25" s="282">
        <f t="shared" si="0"/>
        <v>0</v>
      </c>
      <c r="I25" s="282">
        <f t="shared" si="0"/>
        <v>238407</v>
      </c>
      <c r="J25" s="283">
        <f t="shared" si="0"/>
        <v>1853626.15</v>
      </c>
      <c r="K25" s="284"/>
    </row>
    <row r="26" ht="15">
      <c r="J26" s="284"/>
    </row>
    <row r="28" ht="15">
      <c r="B28" s="284"/>
    </row>
  </sheetData>
  <sheetProtection/>
  <mergeCells count="15">
    <mergeCell ref="G1:J1"/>
    <mergeCell ref="G2:J2"/>
    <mergeCell ref="G3:J3"/>
    <mergeCell ref="G4:J4"/>
    <mergeCell ref="G5:J5"/>
    <mergeCell ref="G6:J6"/>
    <mergeCell ref="A14:I14"/>
    <mergeCell ref="A17:A18"/>
    <mergeCell ref="B17:J17"/>
    <mergeCell ref="G7:J7"/>
    <mergeCell ref="G8:J8"/>
    <mergeCell ref="G9:J9"/>
    <mergeCell ref="G10:J10"/>
    <mergeCell ref="A12:I12"/>
    <mergeCell ref="A13:I13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ФО</cp:lastModifiedBy>
  <cp:lastPrinted>2022-10-07T06:24:34Z</cp:lastPrinted>
  <dcterms:created xsi:type="dcterms:W3CDTF">2014-09-25T13:17:34Z</dcterms:created>
  <dcterms:modified xsi:type="dcterms:W3CDTF">2022-10-07T06:25:36Z</dcterms:modified>
  <cp:category/>
  <cp:version/>
  <cp:contentType/>
  <cp:contentStatus/>
</cp:coreProperties>
</file>